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4" yWindow="281" windowWidth="11340" windowHeight="8336" tabRatio="837" firstSheet="2" activeTab="2"/>
  </bookViews>
  <sheets>
    <sheet name="sumář investice" sheetId="59" state="hidden" r:id="rId1"/>
    <sheet name="Souhrn - změny" sheetId="58" state="hidden" r:id="rId2"/>
    <sheet name="Souhrn" sheetId="25" r:id="rId3"/>
    <sheet name="Kultura-PD" sheetId="37" r:id="rId4"/>
  </sheets>
  <externalReferences>
    <externalReference r:id="rId5"/>
  </externalReferences>
  <definedNames>
    <definedName name="_xlnm._FilterDatabase" localSheetId="3" hidden="1">'Kultura-PD'!$A$7:$S$12</definedName>
    <definedName name="_xlnm.Print_Titles" localSheetId="3">'Kultura-PD'!$1:$3</definedName>
    <definedName name="_xlnm.Print_Area" localSheetId="3">'Kultura-PD'!$A$1:$S$12</definedName>
    <definedName name="_xlnm.Print_Area" localSheetId="2">Souhrn!$A$1:$H$23</definedName>
    <definedName name="_xlnm.Print_Area" localSheetId="1">'Souhrn - změny'!$A$1:$H$44</definedName>
    <definedName name="_xlnm.Print_Area" localSheetId="0">'sumář investice'!$A$1:$H$68</definedName>
  </definedNames>
  <calcPr calcId="145621"/>
</workbook>
</file>

<file path=xl/calcChain.xml><?xml version="1.0" encoding="utf-8"?>
<calcChain xmlns="http://schemas.openxmlformats.org/spreadsheetml/2006/main">
  <c r="G33" i="58" l="1"/>
  <c r="E33" i="58"/>
  <c r="G34" i="58" l="1"/>
  <c r="E34" i="58"/>
  <c r="H7" i="25" l="1"/>
  <c r="D43" i="58"/>
  <c r="H42" i="58"/>
  <c r="E41" i="58"/>
  <c r="F41" i="58"/>
  <c r="G41" i="58"/>
  <c r="D41" i="58"/>
  <c r="E38" i="58"/>
  <c r="F38" i="58"/>
  <c r="G38" i="58"/>
  <c r="D38" i="58"/>
  <c r="E35" i="58"/>
  <c r="F35" i="58"/>
  <c r="F43" i="58" s="1"/>
  <c r="G35" i="58"/>
  <c r="D35" i="58"/>
  <c r="E32" i="58"/>
  <c r="F32" i="58"/>
  <c r="G32" i="58"/>
  <c r="H32" i="58"/>
  <c r="D32" i="58"/>
  <c r="E29" i="58"/>
  <c r="F29" i="58"/>
  <c r="G29" i="58"/>
  <c r="D29" i="58"/>
  <c r="G43" i="58" l="1"/>
  <c r="E43" i="58"/>
  <c r="H67" i="59" l="1"/>
  <c r="E31" i="58"/>
  <c r="G31" i="58"/>
  <c r="E42" i="58"/>
  <c r="D42" i="58"/>
  <c r="H40" i="58"/>
  <c r="H41" i="58" s="1"/>
  <c r="H37" i="58"/>
  <c r="H36" i="58"/>
  <c r="H38" i="58" s="1"/>
  <c r="G37" i="58"/>
  <c r="H34" i="58"/>
  <c r="H33" i="58"/>
  <c r="H31" i="58"/>
  <c r="H30" i="58"/>
  <c r="H65" i="59"/>
  <c r="D68" i="59"/>
  <c r="H66" i="59"/>
  <c r="E49" i="59"/>
  <c r="F49" i="59"/>
  <c r="G49" i="59"/>
  <c r="D49" i="59"/>
  <c r="E44" i="59"/>
  <c r="F44" i="59"/>
  <c r="G44" i="59"/>
  <c r="D44" i="59"/>
  <c r="E40" i="59"/>
  <c r="F40" i="59"/>
  <c r="G40" i="59"/>
  <c r="D40" i="59"/>
  <c r="E36" i="59"/>
  <c r="F36" i="59"/>
  <c r="G36" i="59"/>
  <c r="D36" i="59"/>
  <c r="E31" i="59"/>
  <c r="F31" i="59"/>
  <c r="G31" i="59"/>
  <c r="D31" i="59"/>
  <c r="D53" i="59" s="1"/>
  <c r="H52" i="59"/>
  <c r="H51" i="59"/>
  <c r="H50" i="59"/>
  <c r="H48" i="59"/>
  <c r="H47" i="59"/>
  <c r="H46" i="59"/>
  <c r="H43" i="59"/>
  <c r="H42" i="59"/>
  <c r="H39" i="59"/>
  <c r="H38" i="59"/>
  <c r="H35" i="59"/>
  <c r="H34" i="59"/>
  <c r="H32" i="59"/>
  <c r="H30" i="59"/>
  <c r="F53" i="59"/>
  <c r="H29" i="59"/>
  <c r="G53" i="59"/>
  <c r="H28" i="59"/>
  <c r="H31" i="59" s="1"/>
  <c r="H35" i="58" l="1"/>
  <c r="G68" i="59"/>
  <c r="H33" i="59"/>
  <c r="H36" i="59" s="1"/>
  <c r="H37" i="59"/>
  <c r="H40" i="59" s="1"/>
  <c r="H41" i="59"/>
  <c r="H44" i="59" s="1"/>
  <c r="H45" i="59"/>
  <c r="H49" i="59" s="1"/>
  <c r="E53" i="59" l="1"/>
  <c r="H53" i="59"/>
  <c r="G22" i="59" l="1"/>
  <c r="F22" i="59"/>
  <c r="G20" i="59"/>
  <c r="G19" i="59"/>
  <c r="F19" i="59"/>
  <c r="E19" i="59"/>
  <c r="D19" i="59"/>
  <c r="G18" i="59"/>
  <c r="G21" i="59" s="1"/>
  <c r="F18" i="59"/>
  <c r="F21" i="59" s="1"/>
  <c r="E18" i="59"/>
  <c r="E21" i="59" s="1"/>
  <c r="D18" i="59"/>
  <c r="D21" i="59" s="1"/>
  <c r="G16" i="59"/>
  <c r="D13" i="59"/>
  <c r="F12" i="59"/>
  <c r="D12" i="59"/>
  <c r="D10" i="59"/>
  <c r="F9" i="59"/>
  <c r="D9" i="59"/>
  <c r="D11" i="59" s="1"/>
  <c r="G7" i="59"/>
  <c r="F7" i="59"/>
  <c r="E7" i="59"/>
  <c r="F6" i="59"/>
  <c r="D6" i="59"/>
  <c r="H28" i="58"/>
  <c r="H27" i="58"/>
  <c r="H29" i="58" s="1"/>
  <c r="H43" i="58" s="1"/>
  <c r="D16" i="59"/>
  <c r="E16" i="59"/>
  <c r="D15" i="59"/>
  <c r="E15" i="59"/>
  <c r="G15" i="59"/>
  <c r="G17" i="59" s="1"/>
  <c r="E13" i="59"/>
  <c r="F13" i="59"/>
  <c r="G13" i="59"/>
  <c r="E12" i="25"/>
  <c r="F12" i="25"/>
  <c r="D12" i="25"/>
  <c r="N12" i="37"/>
  <c r="O12" i="37"/>
  <c r="E12" i="59" s="1"/>
  <c r="P12" i="37"/>
  <c r="Q12" i="37"/>
  <c r="G12" i="59" s="1"/>
  <c r="S9" i="37"/>
  <c r="M11" i="37"/>
  <c r="S11" i="37" s="1"/>
  <c r="M10" i="37"/>
  <c r="M9" i="37"/>
  <c r="E10" i="59"/>
  <c r="F10" i="59"/>
  <c r="G10" i="59"/>
  <c r="E9" i="59"/>
  <c r="G9" i="59"/>
  <c r="F21" i="58"/>
  <c r="D21" i="58"/>
  <c r="G20" i="58"/>
  <c r="G18" i="58"/>
  <c r="G21" i="58" s="1"/>
  <c r="D17" i="58"/>
  <c r="G17" i="58"/>
  <c r="F14" i="58"/>
  <c r="D14" i="58"/>
  <c r="D11" i="58"/>
  <c r="F9" i="58"/>
  <c r="D14" i="59" l="1"/>
  <c r="G12" i="25"/>
  <c r="E10" i="58"/>
  <c r="E14" i="59"/>
  <c r="D17" i="59"/>
  <c r="F10" i="58"/>
  <c r="E17" i="59"/>
  <c r="F14" i="59"/>
  <c r="F15" i="59"/>
  <c r="F17" i="59" s="1"/>
  <c r="H17" i="59" s="1"/>
  <c r="F11" i="59"/>
  <c r="H13" i="59"/>
  <c r="F16" i="59"/>
  <c r="H16" i="59" s="1"/>
  <c r="H21" i="59"/>
  <c r="H13" i="25"/>
  <c r="G14" i="59"/>
  <c r="H14" i="59" s="1"/>
  <c r="G6" i="59"/>
  <c r="G8" i="59" s="1"/>
  <c r="E6" i="59"/>
  <c r="E8" i="59" s="1"/>
  <c r="G10" i="58"/>
  <c r="G11" i="58" s="1"/>
  <c r="G11" i="59"/>
  <c r="H10" i="59"/>
  <c r="E11" i="59"/>
  <c r="G57" i="59"/>
  <c r="H57" i="59" s="1"/>
  <c r="H22" i="59"/>
  <c r="F8" i="59"/>
  <c r="H7" i="59"/>
  <c r="D8" i="59"/>
  <c r="D23" i="59" s="1"/>
  <c r="D56" i="59" s="1"/>
  <c r="D58" i="59" s="1"/>
  <c r="H19" i="59"/>
  <c r="H12" i="59"/>
  <c r="H18" i="59"/>
  <c r="H63" i="59"/>
  <c r="H9" i="59"/>
  <c r="H15" i="59"/>
  <c r="H20" i="59"/>
  <c r="G14" i="58"/>
  <c r="M12" i="37"/>
  <c r="S12" i="37"/>
  <c r="F11" i="58"/>
  <c r="H12" i="58"/>
  <c r="H18" i="58"/>
  <c r="H20" i="58"/>
  <c r="H10" i="58" l="1"/>
  <c r="F23" i="59"/>
  <c r="F56" i="59" s="1"/>
  <c r="F58" i="59" s="1"/>
  <c r="E23" i="59"/>
  <c r="G23" i="59"/>
  <c r="G56" i="59" s="1"/>
  <c r="G58" i="59" s="1"/>
  <c r="H6" i="59"/>
  <c r="H11" i="59"/>
  <c r="H8" i="59"/>
  <c r="F64" i="59" l="1"/>
  <c r="F68" i="59" s="1"/>
  <c r="E56" i="59"/>
  <c r="E64" i="59" s="1"/>
  <c r="H23" i="59"/>
  <c r="E68" i="59" l="1"/>
  <c r="H64" i="59"/>
  <c r="H68" i="59" s="1"/>
  <c r="E58" i="59"/>
  <c r="H56" i="59"/>
  <c r="H58" i="59" s="1"/>
  <c r="D21" i="25" l="1"/>
  <c r="H20" i="25"/>
  <c r="D17" i="25"/>
  <c r="F14" i="25"/>
  <c r="D14" i="25"/>
  <c r="D11" i="25"/>
  <c r="F21" i="25" l="1"/>
  <c r="H7" i="58" l="1"/>
  <c r="E8" i="25" l="1"/>
  <c r="E8" i="58"/>
  <c r="F8" i="58" l="1"/>
  <c r="F8" i="25"/>
  <c r="J12" i="37"/>
  <c r="L12" i="37"/>
  <c r="E21" i="58" l="1"/>
  <c r="H21" i="58" s="1"/>
  <c r="H19" i="58"/>
  <c r="E17" i="25"/>
  <c r="E14" i="58"/>
  <c r="H14" i="58" s="1"/>
  <c r="H13" i="58"/>
  <c r="E11" i="25"/>
  <c r="G8" i="25"/>
  <c r="G8" i="58"/>
  <c r="D8" i="25"/>
  <c r="D23" i="25" s="1"/>
  <c r="D6" i="58"/>
  <c r="E21" i="25"/>
  <c r="H19" i="25"/>
  <c r="H18" i="25"/>
  <c r="G21" i="25"/>
  <c r="E14" i="25"/>
  <c r="H12" i="25"/>
  <c r="G14" i="25"/>
  <c r="H9" i="25"/>
  <c r="H15" i="25"/>
  <c r="H14" i="25" l="1"/>
  <c r="F17" i="58"/>
  <c r="F23" i="58" s="1"/>
  <c r="F44" i="58" s="1"/>
  <c r="E17" i="58"/>
  <c r="H15" i="58"/>
  <c r="H21" i="25"/>
  <c r="E23" i="25"/>
  <c r="E11" i="58"/>
  <c r="H9" i="58"/>
  <c r="H8" i="25"/>
  <c r="H6" i="25"/>
  <c r="D8" i="58"/>
  <c r="H6" i="58"/>
  <c r="F11" i="25"/>
  <c r="F17" i="25"/>
  <c r="G11" i="25"/>
  <c r="H11" i="25" l="1"/>
  <c r="H17" i="58"/>
  <c r="G17" i="25"/>
  <c r="H17" i="25" s="1"/>
  <c r="H16" i="58"/>
  <c r="H10" i="25"/>
  <c r="H11" i="58"/>
  <c r="E23" i="58"/>
  <c r="E44" i="58" s="1"/>
  <c r="D23" i="58"/>
  <c r="D44" i="58" s="1"/>
  <c r="H8" i="58"/>
  <c r="F23" i="25"/>
  <c r="H16" i="25"/>
  <c r="H23" i="58" l="1"/>
  <c r="G23" i="25"/>
  <c r="H22" i="25"/>
  <c r="H23" i="25" s="1"/>
  <c r="G23" i="58" l="1"/>
  <c r="G44" i="58" s="1"/>
  <c r="H22" i="58"/>
  <c r="H44" i="58" s="1"/>
</calcChain>
</file>

<file path=xl/sharedStrings.xml><?xml version="1.0" encoding="utf-8"?>
<sst xmlns="http://schemas.openxmlformats.org/spreadsheetml/2006/main" count="265" uniqueCount="117">
  <si>
    <t>Oblast sociální</t>
  </si>
  <si>
    <t>Oblast kultury</t>
  </si>
  <si>
    <t>Oblast dopravy</t>
  </si>
  <si>
    <t>z toho rozpočet OK</t>
  </si>
  <si>
    <t>Oblast</t>
  </si>
  <si>
    <t>OL</t>
  </si>
  <si>
    <t>Odbor investic a evropských programů</t>
  </si>
  <si>
    <t>Celkem</t>
  </si>
  <si>
    <t xml:space="preserve">Správce: </t>
  </si>
  <si>
    <t>Ing. Miroslav Kubín</t>
  </si>
  <si>
    <t>ORJ -  17</t>
  </si>
  <si>
    <t xml:space="preserve">vedoucí odboru </t>
  </si>
  <si>
    <t>§</t>
  </si>
  <si>
    <t>ORG</t>
  </si>
  <si>
    <t>pol.</t>
  </si>
  <si>
    <t>6121</t>
  </si>
  <si>
    <t>SP</t>
  </si>
  <si>
    <t>v tis. Kč</t>
  </si>
  <si>
    <t>Oblast:</t>
  </si>
  <si>
    <t>Název akce:</t>
  </si>
  <si>
    <t>Popis:</t>
  </si>
  <si>
    <t>Stávající dokumentace</t>
  </si>
  <si>
    <t>K zajištění</t>
  </si>
  <si>
    <t xml:space="preserve">Celkové náklady s DPH            </t>
  </si>
  <si>
    <t>Termín realizace</t>
  </si>
  <si>
    <t>Oblast zdravotnictví</t>
  </si>
  <si>
    <t>Poř. číslo.</t>
  </si>
  <si>
    <t>Oblast školství</t>
  </si>
  <si>
    <t xml:space="preserve">Celkem     </t>
  </si>
  <si>
    <t>Název přílohy</t>
  </si>
  <si>
    <t>Oblast školství - součet</t>
  </si>
  <si>
    <t>Oblast sociální - součet</t>
  </si>
  <si>
    <t>Oblast kultury - součet</t>
  </si>
  <si>
    <t>Oblast zdravotnictví - součet</t>
  </si>
  <si>
    <t>Oblast dopravy - součet</t>
  </si>
  <si>
    <t>JE</t>
  </si>
  <si>
    <t>Návrh na rozpočet OK</t>
  </si>
  <si>
    <t>Oblast zdrav. - nájemné SMN a.s.</t>
  </si>
  <si>
    <t>z toho spolufin. PO z IF</t>
  </si>
  <si>
    <t>Rozpracovaná projektová dokumentace</t>
  </si>
  <si>
    <t>Rozpracované investiční akce</t>
  </si>
  <si>
    <t>Vlastivědné muzeum Jesenicka -
Expozice geologie</t>
  </si>
  <si>
    <t>Vlastivědné muzeum Jesenicka -
Rekonstrukce budovy</t>
  </si>
  <si>
    <t>studie</t>
  </si>
  <si>
    <t>DSP, SP, DPS</t>
  </si>
  <si>
    <t>DZS</t>
  </si>
  <si>
    <t>Oblast kultury - rozpracovaná projektová dokumentace celkem</t>
  </si>
  <si>
    <t xml:space="preserve">DPS, SP </t>
  </si>
  <si>
    <t>60003100418</t>
  </si>
  <si>
    <t>3315</t>
  </si>
  <si>
    <t>Návrh na úvěrový rámec KB</t>
  </si>
  <si>
    <t>Návrh na úvěrový rámec EIB</t>
  </si>
  <si>
    <t>Rozpracovaná projektová dokumentace OK</t>
  </si>
  <si>
    <t>2011-2012</t>
  </si>
  <si>
    <t>2010-2012</t>
  </si>
  <si>
    <t>Vynaloženo k 31. 12. 2011</t>
  </si>
  <si>
    <t>Návrh na rok 2012</t>
  </si>
  <si>
    <t>Vědecká knihovna v Olomouci - Rekonstrukce skladu Neředín - I.etapa</t>
  </si>
  <si>
    <t xml:space="preserve">Jedná se o objekt č.65 v areálu bývalých kasáren Neředín, který VKOL bude využívat jako skladové prostory. Celkové náklady jsou plánovány ve výši 49 mil.Kč. VKOL tím získá prostory na skladování povinných výtisků monografií i periodik s celorepublikovou působností (povinnost dle § 11 z.č.257/2001 Sb). </t>
  </si>
  <si>
    <t>Oblast kultury - rozpracovaná projektová dokumentace</t>
  </si>
  <si>
    <t>Rozpracované opravy</t>
  </si>
  <si>
    <t>EIB</t>
  </si>
  <si>
    <t>OK</t>
  </si>
  <si>
    <t>a) Návrh rozpracovaných investičních akcí v roce 2012</t>
  </si>
  <si>
    <t xml:space="preserve">Financování investičních akcí </t>
  </si>
  <si>
    <t>Velké investiční akce</t>
  </si>
  <si>
    <t>architektonická studie</t>
  </si>
  <si>
    <t>Spolufinancování PO z IF</t>
  </si>
  <si>
    <t>60003100417</t>
  </si>
  <si>
    <t xml:space="preserve">Současná expozice geologie obsahuje skvosty z oblasti Jeseníků, nicméně způsob prezentace běžného návštěvníka nezaujme. </t>
  </si>
  <si>
    <t>z toho nájemné</t>
  </si>
  <si>
    <t>KB</t>
  </si>
  <si>
    <t>celkem</t>
  </si>
  <si>
    <t>zapojeno v Kč</t>
  </si>
  <si>
    <t>8123/8223</t>
  </si>
  <si>
    <t>změny</t>
  </si>
  <si>
    <t>z toho  KB</t>
  </si>
  <si>
    <t>z toho EIB</t>
  </si>
  <si>
    <t xml:space="preserve"> z toho spolufinan. PO z IF</t>
  </si>
  <si>
    <t>z toho KB</t>
  </si>
  <si>
    <t>oblast školství celkem</t>
  </si>
  <si>
    <t>b) Návrh nových investičních akcí v roce 2012</t>
  </si>
  <si>
    <t>Spolufinan. PO z IF:</t>
  </si>
  <si>
    <t>Nová projektová dokumentace</t>
  </si>
  <si>
    <t>Nové investice</t>
  </si>
  <si>
    <t>Nové opravy</t>
  </si>
  <si>
    <t>Nové investice - stavební</t>
  </si>
  <si>
    <t>Nové investice - nestavební</t>
  </si>
  <si>
    <t>Nové investice OIEP</t>
  </si>
  <si>
    <t>Nové investice SSOK</t>
  </si>
  <si>
    <t xml:space="preserve">Nové investice </t>
  </si>
  <si>
    <t>KH - cestovní ruch</t>
  </si>
  <si>
    <t>OIT</t>
  </si>
  <si>
    <t>KŘ</t>
  </si>
  <si>
    <t>CELKEM</t>
  </si>
  <si>
    <t xml:space="preserve"> </t>
  </si>
  <si>
    <t>spoluf. Po z IF</t>
  </si>
  <si>
    <t>z toho investice</t>
  </si>
  <si>
    <t>odvody z IF</t>
  </si>
  <si>
    <t>nájemné</t>
  </si>
  <si>
    <t>rozpočet oK</t>
  </si>
  <si>
    <t>rozpracované investice</t>
  </si>
  <si>
    <t>rozpracované opravy</t>
  </si>
  <si>
    <t>oblast kultury celkem</t>
  </si>
  <si>
    <t>oblast dopravy celkem</t>
  </si>
  <si>
    <t>oblast zdravotnictví celkem</t>
  </si>
  <si>
    <t>rozpracované projektové dokumentace</t>
  </si>
  <si>
    <t>oblast sociální celkem</t>
  </si>
  <si>
    <t>změny celkem</t>
  </si>
  <si>
    <t>nový stav celkem</t>
  </si>
  <si>
    <t>velké investiční akce</t>
  </si>
  <si>
    <t>Rekonstrukce a modernizace budovy Vodní tvrze.</t>
  </si>
  <si>
    <t>Přesun</t>
  </si>
  <si>
    <t>Poznámka</t>
  </si>
  <si>
    <t>snížení rozpočtu</t>
  </si>
  <si>
    <t>-500</t>
  </si>
  <si>
    <t>Financování rozpracovaných investičních akcí v roce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</si>
</sst>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sz val="10"/>
      <name val="Arial CE"/>
      <family val="2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1"/>
      <name val="Arial"/>
      <family val="2"/>
      <charset val="238"/>
    </font>
    <font>
      <b/>
      <sz val="18"/>
      <color indexed="10"/>
      <name val="Arial"/>
      <family val="2"/>
      <charset val="238"/>
    </font>
    <font>
      <b/>
      <sz val="12"/>
      <name val="Arial CE"/>
      <family val="2"/>
      <charset val="238"/>
    </font>
    <font>
      <b/>
      <sz val="12"/>
      <color rgb="FFFF0000"/>
      <name val="Arial"/>
      <family val="2"/>
      <charset val="238"/>
    </font>
    <font>
      <sz val="12"/>
      <name val="Arial CE"/>
      <charset val="238"/>
    </font>
    <font>
      <i/>
      <sz val="12"/>
      <name val="Arial"/>
      <family val="2"/>
      <charset val="238"/>
    </font>
    <font>
      <b/>
      <sz val="14"/>
      <color rgb="FF00B050"/>
      <name val="Arial"/>
      <family val="2"/>
      <charset val="238"/>
    </font>
    <font>
      <b/>
      <sz val="18"/>
      <name val="Arial"/>
      <family val="2"/>
      <charset val="238"/>
    </font>
    <font>
      <i/>
      <sz val="14"/>
      <name val="Arial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7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51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0" borderId="1" applyNumberFormat="0" applyFill="0" applyAlignment="0" applyProtection="0"/>
    <xf numFmtId="0" fontId="9" fillId="3" borderId="0" applyNumberFormat="0" applyBorder="0" applyAlignment="0" applyProtection="0"/>
    <xf numFmtId="0" fontId="10" fillId="16" borderId="2" applyNumberFormat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18" borderId="6" applyNumberFormat="0" applyFont="0" applyAlignment="0" applyProtection="0"/>
    <xf numFmtId="0" fontId="16" fillId="0" borderId="7" applyNumberFormat="0" applyFill="0" applyAlignment="0" applyProtection="0"/>
    <xf numFmtId="0" fontId="17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7" borderId="8" applyNumberFormat="0" applyAlignment="0" applyProtection="0"/>
    <xf numFmtId="0" fontId="20" fillId="19" borderId="8" applyNumberFormat="0" applyAlignment="0" applyProtection="0"/>
    <xf numFmtId="0" fontId="21" fillId="19" borderId="9" applyNumberFormat="0" applyAlignment="0" applyProtection="0"/>
    <xf numFmtId="0" fontId="2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23" borderId="0" applyNumberFormat="0" applyBorder="0" applyAlignment="0" applyProtection="0"/>
    <xf numFmtId="0" fontId="1" fillId="0" borderId="0"/>
  </cellStyleXfs>
  <cellXfs count="292">
    <xf numFmtId="0" fontId="0" fillId="0" borderId="0" xfId="0"/>
    <xf numFmtId="0" fontId="5" fillId="0" borderId="10" xfId="3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4" fillId="0" borderId="17" xfId="0" applyFont="1" applyFill="1" applyBorder="1" applyAlignment="1">
      <alignment horizontal="center" vertical="center"/>
    </xf>
    <xf numFmtId="0" fontId="1" fillId="0" borderId="0" xfId="33" applyFill="1"/>
    <xf numFmtId="0" fontId="24" fillId="0" borderId="19" xfId="32" applyFont="1" applyFill="1" applyBorder="1" applyAlignment="1">
      <alignment horizontal="center" vertical="center"/>
    </xf>
    <xf numFmtId="0" fontId="29" fillId="0" borderId="20" xfId="32" applyFont="1" applyFill="1" applyBorder="1" applyAlignment="1">
      <alignment horizontal="left" vertical="center" indent="1"/>
    </xf>
    <xf numFmtId="0" fontId="29" fillId="0" borderId="21" xfId="32" applyFont="1" applyFill="1" applyBorder="1" applyAlignment="1">
      <alignment horizontal="left" vertical="center" indent="1"/>
    </xf>
    <xf numFmtId="0" fontId="25" fillId="0" borderId="11" xfId="32" applyFont="1" applyFill="1" applyBorder="1" applyAlignment="1">
      <alignment horizontal="left" vertical="center" indent="1"/>
    </xf>
    <xf numFmtId="0" fontId="25" fillId="0" borderId="23" xfId="32" applyFont="1" applyFill="1" applyBorder="1" applyAlignment="1">
      <alignment horizontal="left" vertical="center" indent="1"/>
    </xf>
    <xf numFmtId="0" fontId="25" fillId="0" borderId="24" xfId="32" applyFont="1" applyFill="1" applyBorder="1" applyAlignment="1">
      <alignment horizontal="left" vertical="center" indent="1"/>
    </xf>
    <xf numFmtId="0" fontId="25" fillId="0" borderId="12" xfId="32" applyFont="1" applyFill="1" applyBorder="1" applyAlignment="1">
      <alignment horizontal="left" vertical="center" indent="1"/>
    </xf>
    <xf numFmtId="3" fontId="1" fillId="0" borderId="0" xfId="33" applyNumberFormat="1" applyFill="1"/>
    <xf numFmtId="0" fontId="0" fillId="0" borderId="0" xfId="0" applyFill="1"/>
    <xf numFmtId="0" fontId="4" fillId="0" borderId="12" xfId="0" applyFont="1" applyFill="1" applyBorder="1" applyAlignment="1">
      <alignment horizontal="center" vertical="center"/>
    </xf>
    <xf numFmtId="0" fontId="29" fillId="0" borderId="19" xfId="32" applyFont="1" applyFill="1" applyBorder="1" applyAlignment="1">
      <alignment horizontal="left" vertical="center" indent="1"/>
    </xf>
    <xf numFmtId="0" fontId="25" fillId="0" borderId="42" xfId="32" applyFont="1" applyFill="1" applyBorder="1" applyAlignment="1">
      <alignment horizontal="left" vertical="center" indent="1"/>
    </xf>
    <xf numFmtId="0" fontId="25" fillId="0" borderId="27" xfId="32" applyFont="1" applyFill="1" applyBorder="1" applyAlignment="1">
      <alignment horizontal="left" vertical="center" wrapText="1" indent="1"/>
    </xf>
    <xf numFmtId="3" fontId="23" fillId="0" borderId="17" xfId="0" applyNumberFormat="1" applyFont="1" applyFill="1" applyBorder="1" applyAlignment="1">
      <alignment horizontal="right" vertical="center" indent="1"/>
    </xf>
    <xf numFmtId="0" fontId="0" fillId="0" borderId="0" xfId="0" applyFill="1" applyBorder="1" applyAlignment="1">
      <alignment vertical="top" wrapText="1"/>
    </xf>
    <xf numFmtId="0" fontId="25" fillId="0" borderId="36" xfId="32" applyFont="1" applyFill="1" applyBorder="1" applyAlignment="1">
      <alignment horizontal="left" vertical="center" wrapText="1" indent="1"/>
    </xf>
    <xf numFmtId="0" fontId="25" fillId="0" borderId="47" xfId="32" applyFont="1" applyFill="1" applyBorder="1" applyAlignment="1">
      <alignment horizontal="left" vertical="center" wrapText="1" indent="1"/>
    </xf>
    <xf numFmtId="3" fontId="23" fillId="0" borderId="17" xfId="0" applyNumberFormat="1" applyFont="1" applyFill="1" applyBorder="1" applyAlignment="1">
      <alignment horizontal="center" vertical="center"/>
    </xf>
    <xf numFmtId="3" fontId="26" fillId="0" borderId="12" xfId="0" applyNumberFormat="1" applyFont="1" applyFill="1" applyBorder="1" applyAlignment="1">
      <alignment horizontal="right" vertical="center" wrapText="1" indent="1"/>
    </xf>
    <xf numFmtId="3" fontId="23" fillId="0" borderId="14" xfId="0" applyNumberFormat="1" applyFont="1" applyFill="1" applyBorder="1" applyAlignment="1">
      <alignment horizontal="right" vertical="center" indent="1"/>
    </xf>
    <xf numFmtId="3" fontId="23" fillId="0" borderId="28" xfId="0" applyNumberFormat="1" applyFont="1" applyFill="1" applyBorder="1" applyAlignment="1">
      <alignment horizontal="right" vertical="center" indent="1"/>
    </xf>
    <xf numFmtId="3" fontId="23" fillId="0" borderId="58" xfId="0" applyNumberFormat="1" applyFont="1" applyFill="1" applyBorder="1" applyAlignment="1">
      <alignment horizontal="right" vertical="center" indent="1"/>
    </xf>
    <xf numFmtId="3" fontId="23" fillId="0" borderId="59" xfId="0" applyNumberFormat="1" applyFont="1" applyFill="1" applyBorder="1" applyAlignment="1">
      <alignment horizontal="right" vertical="center" indent="1"/>
    </xf>
    <xf numFmtId="0" fontId="29" fillId="0" borderId="0" xfId="33" applyFont="1" applyFill="1"/>
    <xf numFmtId="3" fontId="29" fillId="0" borderId="0" xfId="33" applyNumberFormat="1" applyFont="1" applyFill="1"/>
    <xf numFmtId="3" fontId="29" fillId="0" borderId="0" xfId="33" applyNumberFormat="1" applyFont="1" applyFill="1" applyBorder="1" applyAlignment="1">
      <alignment horizontal="left" vertical="center"/>
    </xf>
    <xf numFmtId="0" fontId="23" fillId="0" borderId="0" xfId="33" applyFont="1" applyFill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28" fillId="0" borderId="0" xfId="29" applyFont="1" applyFill="1"/>
    <xf numFmtId="0" fontId="28" fillId="0" borderId="0" xfId="29" applyFont="1" applyFill="1" applyBorder="1"/>
    <xf numFmtId="0" fontId="24" fillId="0" borderId="0" xfId="34" applyFont="1" applyFill="1"/>
    <xf numFmtId="0" fontId="4" fillId="0" borderId="0" xfId="34" applyFill="1"/>
    <xf numFmtId="0" fontId="4" fillId="0" borderId="0" xfId="34" applyFill="1" applyAlignment="1"/>
    <xf numFmtId="0" fontId="4" fillId="0" borderId="0" xfId="34" applyFill="1" applyAlignment="1">
      <alignment horizontal="center"/>
    </xf>
    <xf numFmtId="0" fontId="23" fillId="0" borderId="0" xfId="29" applyFont="1" applyFill="1" applyAlignment="1">
      <alignment horizontal="center"/>
    </xf>
    <xf numFmtId="0" fontId="28" fillId="0" borderId="0" xfId="29" applyFont="1" applyFill="1" applyAlignment="1">
      <alignment horizontal="center"/>
    </xf>
    <xf numFmtId="0" fontId="28" fillId="0" borderId="52" xfId="29" applyFont="1" applyFill="1" applyBorder="1"/>
    <xf numFmtId="3" fontId="4" fillId="0" borderId="0" xfId="34" applyNumberFormat="1" applyFill="1" applyAlignment="1">
      <alignment horizontal="center"/>
    </xf>
    <xf numFmtId="0" fontId="5" fillId="0" borderId="0" xfId="0" applyFont="1" applyFill="1" applyAlignment="1">
      <alignment horizontal="center"/>
    </xf>
    <xf numFmtId="3" fontId="28" fillId="0" borderId="0" xfId="29" applyNumberFormat="1" applyFont="1" applyFill="1" applyAlignment="1">
      <alignment horizontal="center"/>
    </xf>
    <xf numFmtId="3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25" fillId="0" borderId="0" xfId="32" applyFont="1" applyFill="1" applyBorder="1" applyAlignment="1">
      <alignment horizontal="left" vertical="center" indent="1"/>
    </xf>
    <xf numFmtId="0" fontId="25" fillId="0" borderId="34" xfId="32" applyFont="1" applyFill="1" applyBorder="1" applyAlignment="1">
      <alignment horizontal="left" vertical="center" wrapText="1" inden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2" xfId="35" applyFont="1" applyFill="1" applyBorder="1" applyAlignment="1">
      <alignment horizontal="center" vertical="center" wrapText="1"/>
    </xf>
    <xf numFmtId="0" fontId="25" fillId="0" borderId="39" xfId="32" applyFont="1" applyFill="1" applyBorder="1" applyAlignment="1">
      <alignment horizontal="left" vertical="center" wrapText="1" indent="1"/>
    </xf>
    <xf numFmtId="0" fontId="25" fillId="0" borderId="38" xfId="32" applyFont="1" applyFill="1" applyBorder="1" applyAlignment="1">
      <alignment horizontal="left" vertical="center" wrapText="1" indent="1"/>
    </xf>
    <xf numFmtId="0" fontId="25" fillId="0" borderId="55" xfId="32" applyFont="1" applyFill="1" applyBorder="1" applyAlignment="1">
      <alignment vertical="center" wrapText="1"/>
    </xf>
    <xf numFmtId="0" fontId="25" fillId="0" borderId="60" xfId="32" applyFont="1" applyFill="1" applyBorder="1" applyAlignment="1">
      <alignment vertical="center" wrapText="1"/>
    </xf>
    <xf numFmtId="0" fontId="25" fillId="0" borderId="48" xfId="32" applyFont="1" applyFill="1" applyBorder="1" applyAlignment="1">
      <alignment vertical="center" wrapText="1"/>
    </xf>
    <xf numFmtId="0" fontId="25" fillId="0" borderId="49" xfId="32" applyFont="1" applyFill="1" applyBorder="1" applyAlignment="1">
      <alignment vertical="center" wrapText="1"/>
    </xf>
    <xf numFmtId="0" fontId="25" fillId="0" borderId="50" xfId="32" applyFont="1" applyFill="1" applyBorder="1" applyAlignment="1">
      <alignment vertical="center" wrapText="1"/>
    </xf>
    <xf numFmtId="3" fontId="24" fillId="0" borderId="10" xfId="33" applyNumberFormat="1" applyFont="1" applyFill="1" applyBorder="1" applyAlignment="1">
      <alignment vertical="center"/>
    </xf>
    <xf numFmtId="3" fontId="25" fillId="0" borderId="67" xfId="32" applyNumberFormat="1" applyFont="1" applyFill="1" applyBorder="1" applyAlignment="1">
      <alignment vertical="center" wrapText="1"/>
    </xf>
    <xf numFmtId="3" fontId="25" fillId="0" borderId="67" xfId="33" applyNumberFormat="1" applyFont="1" applyFill="1" applyBorder="1" applyAlignment="1">
      <alignment vertical="center"/>
    </xf>
    <xf numFmtId="3" fontId="25" fillId="0" borderId="55" xfId="33" applyNumberFormat="1" applyFont="1" applyFill="1" applyBorder="1" applyAlignment="1">
      <alignment vertical="center"/>
    </xf>
    <xf numFmtId="3" fontId="25" fillId="0" borderId="55" xfId="32" applyNumberFormat="1" applyFont="1" applyFill="1" applyBorder="1" applyAlignment="1">
      <alignment vertical="center" wrapText="1"/>
    </xf>
    <xf numFmtId="3" fontId="25" fillId="0" borderId="15" xfId="33" applyNumberFormat="1" applyFont="1" applyFill="1" applyBorder="1" applyAlignment="1">
      <alignment vertical="center"/>
    </xf>
    <xf numFmtId="3" fontId="25" fillId="0" borderId="61" xfId="33" applyNumberFormat="1" applyFont="1" applyFill="1" applyBorder="1" applyAlignment="1">
      <alignment vertical="center"/>
    </xf>
    <xf numFmtId="3" fontId="25" fillId="0" borderId="60" xfId="33" applyNumberFormat="1" applyFont="1" applyFill="1" applyBorder="1" applyAlignment="1">
      <alignment vertical="center"/>
    </xf>
    <xf numFmtId="3" fontId="25" fillId="0" borderId="66" xfId="33" applyNumberFormat="1" applyFont="1" applyFill="1" applyBorder="1" applyAlignment="1">
      <alignment vertical="center"/>
    </xf>
    <xf numFmtId="3" fontId="25" fillId="0" borderId="60" xfId="32" applyNumberFormat="1" applyFont="1" applyFill="1" applyBorder="1" applyAlignment="1">
      <alignment vertical="center" wrapText="1"/>
    </xf>
    <xf numFmtId="3" fontId="24" fillId="24" borderId="10" xfId="32" applyNumberFormat="1" applyFont="1" applyFill="1" applyBorder="1" applyAlignment="1">
      <alignment vertical="center"/>
    </xf>
    <xf numFmtId="3" fontId="24" fillId="24" borderId="10" xfId="33" applyNumberFormat="1" applyFont="1" applyFill="1" applyBorder="1" applyAlignment="1">
      <alignment vertical="center"/>
    </xf>
    <xf numFmtId="3" fontId="25" fillId="0" borderId="48" xfId="32" applyNumberFormat="1" applyFont="1" applyFill="1" applyBorder="1" applyAlignment="1">
      <alignment vertical="center" wrapText="1"/>
    </xf>
    <xf numFmtId="3" fontId="25" fillId="0" borderId="48" xfId="33" applyNumberFormat="1" applyFont="1" applyFill="1" applyBorder="1" applyAlignment="1">
      <alignment vertical="center"/>
    </xf>
    <xf numFmtId="3" fontId="25" fillId="0" borderId="69" xfId="32" applyNumberFormat="1" applyFont="1" applyFill="1" applyBorder="1" applyAlignment="1">
      <alignment vertical="center" wrapText="1"/>
    </xf>
    <xf numFmtId="3" fontId="25" fillId="0" borderId="50" xfId="33" applyNumberFormat="1" applyFont="1" applyFill="1" applyBorder="1" applyAlignment="1">
      <alignment vertical="center"/>
    </xf>
    <xf numFmtId="3" fontId="25" fillId="0" borderId="10" xfId="32" applyNumberFormat="1" applyFont="1" applyFill="1" applyBorder="1" applyAlignment="1">
      <alignment vertical="center" wrapText="1"/>
    </xf>
    <xf numFmtId="3" fontId="25" fillId="0" borderId="66" xfId="32" applyNumberFormat="1" applyFont="1" applyFill="1" applyBorder="1" applyAlignment="1">
      <alignment horizontal="right" vertical="center" wrapText="1"/>
    </xf>
    <xf numFmtId="3" fontId="24" fillId="24" borderId="10" xfId="32" applyNumberFormat="1" applyFont="1" applyFill="1" applyBorder="1" applyAlignment="1">
      <alignment vertical="center" wrapText="1"/>
    </xf>
    <xf numFmtId="0" fontId="1" fillId="0" borderId="0" xfId="33" applyFill="1" applyBorder="1"/>
    <xf numFmtId="0" fontId="29" fillId="0" borderId="0" xfId="33" applyFont="1" applyFill="1" applyBorder="1" applyAlignment="1">
      <alignment horizontal="left" vertical="center"/>
    </xf>
    <xf numFmtId="0" fontId="25" fillId="0" borderId="53" xfId="32" applyFont="1" applyFill="1" applyBorder="1" applyAlignment="1">
      <alignment horizontal="left" vertical="center" wrapText="1" indent="1"/>
    </xf>
    <xf numFmtId="0" fontId="25" fillId="0" borderId="68" xfId="32" applyFont="1" applyFill="1" applyBorder="1" applyAlignment="1">
      <alignment vertical="center" wrapText="1"/>
    </xf>
    <xf numFmtId="3" fontId="25" fillId="0" borderId="68" xfId="32" applyNumberFormat="1" applyFont="1" applyFill="1" applyBorder="1" applyAlignment="1">
      <alignment vertical="center" wrapText="1"/>
    </xf>
    <xf numFmtId="3" fontId="25" fillId="0" borderId="68" xfId="33" applyNumberFormat="1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49" fontId="1" fillId="0" borderId="37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3" fontId="26" fillId="0" borderId="38" xfId="0" applyNumberFormat="1" applyFont="1" applyFill="1" applyBorder="1" applyAlignment="1">
      <alignment horizontal="right" vertical="center" wrapText="1" indent="1"/>
    </xf>
    <xf numFmtId="49" fontId="1" fillId="0" borderId="0" xfId="0" applyNumberFormat="1" applyFont="1" applyFill="1" applyBorder="1" applyAlignment="1">
      <alignment horizontal="left" vertical="center"/>
    </xf>
    <xf numFmtId="3" fontId="3" fillId="0" borderId="0" xfId="33" applyNumberFormat="1" applyFont="1" applyFill="1"/>
    <xf numFmtId="0" fontId="3" fillId="0" borderId="0" xfId="33" applyFont="1" applyFill="1"/>
    <xf numFmtId="3" fontId="36" fillId="0" borderId="0" xfId="33" applyNumberFormat="1" applyFont="1" applyFill="1"/>
    <xf numFmtId="0" fontId="36" fillId="0" borderId="0" xfId="33" applyFont="1" applyFill="1"/>
    <xf numFmtId="0" fontId="29" fillId="0" borderId="26" xfId="32" applyFont="1" applyFill="1" applyBorder="1" applyAlignment="1">
      <alignment horizontal="left" vertical="center" indent="1"/>
    </xf>
    <xf numFmtId="0" fontId="29" fillId="0" borderId="0" xfId="33" applyFont="1" applyFill="1" applyBorder="1" applyAlignment="1">
      <alignment horizontal="left" vertical="center"/>
    </xf>
    <xf numFmtId="3" fontId="23" fillId="0" borderId="46" xfId="0" applyNumberFormat="1" applyFont="1" applyFill="1" applyBorder="1" applyAlignment="1">
      <alignment horizontal="right" vertical="center" indent="1"/>
    </xf>
    <xf numFmtId="0" fontId="5" fillId="0" borderId="21" xfId="31" applyFont="1" applyFill="1" applyBorder="1" applyAlignment="1">
      <alignment horizontal="center" vertical="center" wrapText="1"/>
    </xf>
    <xf numFmtId="0" fontId="5" fillId="0" borderId="42" xfId="31" applyFont="1" applyFill="1" applyBorder="1" applyAlignment="1">
      <alignment horizontal="center" vertical="center" wrapText="1"/>
    </xf>
    <xf numFmtId="3" fontId="23" fillId="0" borderId="33" xfId="0" applyNumberFormat="1" applyFont="1" applyFill="1" applyBorder="1" applyAlignment="1">
      <alignment horizontal="right" vertical="center" indent="1"/>
    </xf>
    <xf numFmtId="3" fontId="23" fillId="0" borderId="54" xfId="0" applyNumberFormat="1" applyFont="1" applyFill="1" applyBorder="1" applyAlignment="1">
      <alignment horizontal="right" vertical="center" wrapText="1" indent="1"/>
    </xf>
    <xf numFmtId="3" fontId="23" fillId="0" borderId="64" xfId="0" applyNumberFormat="1" applyFont="1" applyFill="1" applyBorder="1" applyAlignment="1">
      <alignment horizontal="right" vertical="center" wrapText="1" indent="1"/>
    </xf>
    <xf numFmtId="3" fontId="26" fillId="0" borderId="45" xfId="0" applyNumberFormat="1" applyFont="1" applyFill="1" applyBorder="1" applyAlignment="1">
      <alignment horizontal="right" vertical="center" wrapText="1" indent="1"/>
    </xf>
    <xf numFmtId="3" fontId="26" fillId="0" borderId="24" xfId="0" applyNumberFormat="1" applyFont="1" applyFill="1" applyBorder="1" applyAlignment="1">
      <alignment horizontal="right" vertical="center" wrapText="1" indent="1"/>
    </xf>
    <xf numFmtId="3" fontId="37" fillId="0" borderId="50" xfId="0" applyNumberFormat="1" applyFont="1" applyFill="1" applyBorder="1" applyAlignment="1">
      <alignment horizontal="right" vertical="center" indent="1"/>
    </xf>
    <xf numFmtId="3" fontId="31" fillId="0" borderId="35" xfId="0" applyNumberFormat="1" applyFont="1" applyFill="1" applyBorder="1" applyAlignment="1">
      <alignment horizontal="right" vertical="center" indent="1"/>
    </xf>
    <xf numFmtId="3" fontId="31" fillId="0" borderId="25" xfId="0" applyNumberFormat="1" applyFont="1" applyFill="1" applyBorder="1" applyAlignment="1">
      <alignment horizontal="right" vertical="center" indent="1"/>
    </xf>
    <xf numFmtId="3" fontId="30" fillId="0" borderId="73" xfId="0" applyNumberFormat="1" applyFont="1" applyFill="1" applyBorder="1" applyAlignment="1">
      <alignment horizontal="right" vertical="center" indent="1"/>
    </xf>
    <xf numFmtId="3" fontId="25" fillId="0" borderId="49" xfId="32" applyNumberFormat="1" applyFont="1" applyFill="1" applyBorder="1" applyAlignment="1">
      <alignment vertical="center" wrapText="1"/>
    </xf>
    <xf numFmtId="3" fontId="25" fillId="0" borderId="50" xfId="32" applyNumberFormat="1" applyFont="1" applyFill="1" applyBorder="1" applyAlignment="1">
      <alignment vertical="center" wrapText="1"/>
    </xf>
    <xf numFmtId="0" fontId="23" fillId="0" borderId="0" xfId="33" applyFont="1" applyFill="1"/>
    <xf numFmtId="0" fontId="38" fillId="0" borderId="0" xfId="33" applyFont="1" applyFill="1"/>
    <xf numFmtId="0" fontId="24" fillId="0" borderId="26" xfId="32" applyFont="1" applyFill="1" applyBorder="1" applyAlignment="1">
      <alignment horizontal="center" vertical="center" wrapText="1"/>
    </xf>
    <xf numFmtId="0" fontId="24" fillId="0" borderId="10" xfId="31" applyFont="1" applyFill="1" applyBorder="1" applyAlignment="1">
      <alignment horizontal="center" vertical="center" wrapText="1"/>
    </xf>
    <xf numFmtId="3" fontId="24" fillId="0" borderId="26" xfId="32" applyNumberFormat="1" applyFont="1" applyFill="1" applyBorder="1" applyAlignment="1">
      <alignment horizontal="center" vertical="center" wrapText="1"/>
    </xf>
    <xf numFmtId="0" fontId="24" fillId="0" borderId="10" xfId="30" applyFont="1" applyFill="1" applyBorder="1" applyAlignment="1">
      <alignment horizontal="center" vertical="center" wrapText="1"/>
    </xf>
    <xf numFmtId="3" fontId="25" fillId="0" borderId="67" xfId="33" applyNumberFormat="1" applyFont="1" applyFill="1" applyBorder="1" applyAlignment="1">
      <alignment horizontal="right" vertical="center" indent="1"/>
    </xf>
    <xf numFmtId="3" fontId="25" fillId="0" borderId="55" xfId="33" applyNumberFormat="1" applyFont="1" applyFill="1" applyBorder="1" applyAlignment="1">
      <alignment horizontal="right" vertical="center" indent="1"/>
    </xf>
    <xf numFmtId="0" fontId="25" fillId="0" borderId="40" xfId="32" applyFont="1" applyFill="1" applyBorder="1" applyAlignment="1">
      <alignment horizontal="left" vertical="center" wrapText="1" indent="1"/>
    </xf>
    <xf numFmtId="3" fontId="25" fillId="0" borderId="49" xfId="33" applyNumberFormat="1" applyFont="1" applyFill="1" applyBorder="1" applyAlignment="1">
      <alignment horizontal="right" vertical="center" indent="1"/>
    </xf>
    <xf numFmtId="3" fontId="25" fillId="0" borderId="66" xfId="33" applyNumberFormat="1" applyFont="1" applyFill="1" applyBorder="1" applyAlignment="1">
      <alignment horizontal="right" vertical="center" indent="1"/>
    </xf>
    <xf numFmtId="3" fontId="25" fillId="0" borderId="60" xfId="33" applyNumberFormat="1" applyFont="1" applyFill="1" applyBorder="1" applyAlignment="1">
      <alignment horizontal="right" vertical="center" indent="1"/>
    </xf>
    <xf numFmtId="3" fontId="24" fillId="24" borderId="10" xfId="33" applyNumberFormat="1" applyFont="1" applyFill="1" applyBorder="1" applyAlignment="1">
      <alignment horizontal="right" vertical="center" indent="1"/>
    </xf>
    <xf numFmtId="3" fontId="25" fillId="0" borderId="48" xfId="33" applyNumberFormat="1" applyFont="1" applyFill="1" applyBorder="1" applyAlignment="1">
      <alignment horizontal="right" vertical="center" indent="1"/>
    </xf>
    <xf numFmtId="0" fontId="24" fillId="0" borderId="18" xfId="32" applyFont="1" applyFill="1" applyBorder="1" applyAlignment="1">
      <alignment horizontal="center" vertical="center"/>
    </xf>
    <xf numFmtId="0" fontId="24" fillId="0" borderId="22" xfId="32" applyFont="1" applyFill="1" applyBorder="1" applyAlignment="1">
      <alignment horizontal="center" vertical="center"/>
    </xf>
    <xf numFmtId="0" fontId="25" fillId="0" borderId="41" xfId="32" applyFont="1" applyFill="1" applyBorder="1" applyAlignment="1">
      <alignment horizontal="left" vertical="center" indent="1"/>
    </xf>
    <xf numFmtId="0" fontId="25" fillId="0" borderId="43" xfId="32" applyFont="1" applyFill="1" applyBorder="1" applyAlignment="1">
      <alignment horizontal="left" vertical="center" wrapText="1" indent="1"/>
    </xf>
    <xf numFmtId="3" fontId="25" fillId="0" borderId="58" xfId="33" applyNumberFormat="1" applyFont="1" applyFill="1" applyBorder="1" applyAlignment="1">
      <alignment horizontal="right" vertical="center" indent="1"/>
    </xf>
    <xf numFmtId="3" fontId="24" fillId="24" borderId="33" xfId="33" applyNumberFormat="1" applyFont="1" applyFill="1" applyBorder="1" applyAlignment="1">
      <alignment horizontal="right" vertical="center" indent="1"/>
    </xf>
    <xf numFmtId="0" fontId="25" fillId="0" borderId="25" xfId="32" applyFont="1" applyFill="1" applyBorder="1" applyAlignment="1">
      <alignment horizontal="left" vertical="center" indent="1"/>
    </xf>
    <xf numFmtId="0" fontId="25" fillId="0" borderId="62" xfId="32" applyFont="1" applyFill="1" applyBorder="1" applyAlignment="1">
      <alignment horizontal="left" vertical="center" wrapText="1" indent="1"/>
    </xf>
    <xf numFmtId="0" fontId="25" fillId="0" borderId="44" xfId="32" applyFont="1" applyFill="1" applyBorder="1" applyAlignment="1">
      <alignment horizontal="left" vertical="center" wrapText="1" indent="1"/>
    </xf>
    <xf numFmtId="0" fontId="1" fillId="0" borderId="13" xfId="33" applyFill="1" applyBorder="1"/>
    <xf numFmtId="0" fontId="24" fillId="0" borderId="13" xfId="32" applyFont="1" applyFill="1" applyBorder="1" applyAlignment="1">
      <alignment horizontal="left" vertical="center" wrapText="1" indent="1"/>
    </xf>
    <xf numFmtId="3" fontId="24" fillId="0" borderId="10" xfId="33" applyNumberFormat="1" applyFont="1" applyFill="1" applyBorder="1" applyAlignment="1">
      <alignment horizontal="right" vertical="center" indent="1"/>
    </xf>
    <xf numFmtId="0" fontId="24" fillId="0" borderId="13" xfId="32" applyFont="1" applyFill="1" applyBorder="1" applyAlignment="1">
      <alignment horizontal="left" vertical="center" indent="1"/>
    </xf>
    <xf numFmtId="0" fontId="3" fillId="0" borderId="0" xfId="33" applyFont="1" applyFill="1" applyBorder="1"/>
    <xf numFmtId="0" fontId="24" fillId="0" borderId="0" xfId="33" applyFont="1" applyFill="1"/>
    <xf numFmtId="3" fontId="25" fillId="0" borderId="12" xfId="33" applyNumberFormat="1" applyFont="1" applyFill="1" applyBorder="1" applyAlignment="1">
      <alignment horizontal="right"/>
    </xf>
    <xf numFmtId="0" fontId="25" fillId="0" borderId="32" xfId="33" applyFont="1" applyFill="1" applyBorder="1"/>
    <xf numFmtId="3" fontId="25" fillId="0" borderId="32" xfId="33" applyNumberFormat="1" applyFont="1" applyFill="1" applyBorder="1" applyAlignment="1">
      <alignment horizontal="right"/>
    </xf>
    <xf numFmtId="0" fontId="39" fillId="0" borderId="55" xfId="33" applyFont="1" applyFill="1" applyBorder="1" applyAlignment="1">
      <alignment horizontal="right"/>
    </xf>
    <xf numFmtId="0" fontId="39" fillId="0" borderId="66" xfId="33" applyFont="1" applyFill="1" applyBorder="1" applyAlignment="1">
      <alignment horizontal="right"/>
    </xf>
    <xf numFmtId="3" fontId="25" fillId="0" borderId="30" xfId="33" applyNumberFormat="1" applyFont="1" applyFill="1" applyBorder="1" applyAlignment="1">
      <alignment horizontal="right"/>
    </xf>
    <xf numFmtId="3" fontId="25" fillId="0" borderId="23" xfId="33" applyNumberFormat="1" applyFont="1" applyFill="1" applyBorder="1" applyAlignment="1">
      <alignment horizontal="right"/>
    </xf>
    <xf numFmtId="0" fontId="39" fillId="0" borderId="10" xfId="33" applyFont="1" applyFill="1" applyBorder="1" applyAlignment="1">
      <alignment horizontal="right"/>
    </xf>
    <xf numFmtId="3" fontId="39" fillId="0" borderId="57" xfId="33" applyNumberFormat="1" applyFont="1" applyFill="1" applyBorder="1" applyAlignment="1">
      <alignment horizontal="right"/>
    </xf>
    <xf numFmtId="3" fontId="39" fillId="0" borderId="17" xfId="33" applyNumberFormat="1" applyFont="1" applyFill="1" applyBorder="1" applyAlignment="1">
      <alignment horizontal="right"/>
    </xf>
    <xf numFmtId="0" fontId="39" fillId="0" borderId="67" xfId="33" applyFont="1" applyFill="1" applyBorder="1" applyAlignment="1">
      <alignment horizontal="right"/>
    </xf>
    <xf numFmtId="0" fontId="25" fillId="0" borderId="37" xfId="33" applyFont="1" applyFill="1" applyBorder="1"/>
    <xf numFmtId="3" fontId="25" fillId="0" borderId="11" xfId="33" applyNumberFormat="1" applyFont="1" applyFill="1" applyBorder="1" applyAlignment="1">
      <alignment horizontal="right"/>
    </xf>
    <xf numFmtId="0" fontId="39" fillId="0" borderId="57" xfId="33" applyFont="1" applyFill="1" applyBorder="1" applyAlignment="1">
      <alignment horizontal="right"/>
    </xf>
    <xf numFmtId="3" fontId="39" fillId="0" borderId="17" xfId="33" applyNumberFormat="1" applyFont="1" applyFill="1" applyBorder="1" applyAlignment="1">
      <alignment horizontal="center" vertical="center"/>
    </xf>
    <xf numFmtId="0" fontId="39" fillId="0" borderId="17" xfId="33" applyFont="1" applyFill="1" applyBorder="1" applyAlignment="1">
      <alignment horizontal="center"/>
    </xf>
    <xf numFmtId="0" fontId="39" fillId="0" borderId="28" xfId="33" applyFont="1" applyFill="1" applyBorder="1" applyAlignment="1">
      <alignment horizontal="center"/>
    </xf>
    <xf numFmtId="3" fontId="25" fillId="0" borderId="36" xfId="33" applyNumberFormat="1" applyFont="1" applyFill="1" applyBorder="1" applyAlignment="1">
      <alignment horizontal="right"/>
    </xf>
    <xf numFmtId="3" fontId="25" fillId="0" borderId="38" xfId="33" applyNumberFormat="1" applyFont="1" applyFill="1" applyBorder="1" applyAlignment="1">
      <alignment horizontal="right"/>
    </xf>
    <xf numFmtId="3" fontId="25" fillId="0" borderId="40" xfId="33" applyNumberFormat="1" applyFont="1" applyFill="1" applyBorder="1" applyAlignment="1">
      <alignment horizontal="right"/>
    </xf>
    <xf numFmtId="3" fontId="39" fillId="0" borderId="28" xfId="33" applyNumberFormat="1" applyFont="1" applyFill="1" applyBorder="1" applyAlignment="1">
      <alignment horizontal="right"/>
    </xf>
    <xf numFmtId="0" fontId="39" fillId="0" borderId="10" xfId="33" applyFont="1" applyFill="1" applyBorder="1"/>
    <xf numFmtId="3" fontId="39" fillId="0" borderId="67" xfId="33" applyNumberFormat="1" applyFont="1" applyFill="1" applyBorder="1"/>
    <xf numFmtId="3" fontId="39" fillId="0" borderId="55" xfId="33" applyNumberFormat="1" applyFont="1" applyFill="1" applyBorder="1"/>
    <xf numFmtId="3" fontId="39" fillId="0" borderId="66" xfId="33" applyNumberFormat="1" applyFont="1" applyFill="1" applyBorder="1"/>
    <xf numFmtId="3" fontId="39" fillId="0" borderId="10" xfId="33" applyNumberFormat="1" applyFont="1" applyFill="1" applyBorder="1" applyAlignment="1">
      <alignment horizontal="right"/>
    </xf>
    <xf numFmtId="0" fontId="24" fillId="0" borderId="24" xfId="33" applyFont="1" applyFill="1" applyBorder="1"/>
    <xf numFmtId="0" fontId="24" fillId="0" borderId="34" xfId="33" applyFont="1" applyFill="1" applyBorder="1"/>
    <xf numFmtId="3" fontId="3" fillId="0" borderId="25" xfId="33" applyNumberFormat="1" applyFont="1" applyFill="1" applyBorder="1"/>
    <xf numFmtId="3" fontId="3" fillId="0" borderId="44" xfId="33" applyNumberFormat="1" applyFont="1" applyFill="1" applyBorder="1"/>
    <xf numFmtId="0" fontId="24" fillId="0" borderId="31" xfId="33" applyFont="1" applyFill="1" applyBorder="1"/>
    <xf numFmtId="3" fontId="3" fillId="0" borderId="74" xfId="33" applyNumberFormat="1" applyFont="1" applyFill="1" applyBorder="1"/>
    <xf numFmtId="0" fontId="24" fillId="0" borderId="48" xfId="33" applyFont="1" applyFill="1" applyBorder="1"/>
    <xf numFmtId="0" fontId="3" fillId="0" borderId="49" xfId="33" applyFont="1" applyFill="1" applyBorder="1"/>
    <xf numFmtId="0" fontId="3" fillId="0" borderId="67" xfId="33" applyFont="1" applyFill="1" applyBorder="1"/>
    <xf numFmtId="0" fontId="3" fillId="0" borderId="37" xfId="33" applyFont="1" applyFill="1" applyBorder="1"/>
    <xf numFmtId="0" fontId="3" fillId="0" borderId="11" xfId="33" applyFont="1" applyFill="1" applyBorder="1"/>
    <xf numFmtId="3" fontId="3" fillId="0" borderId="11" xfId="33" applyNumberFormat="1" applyFont="1" applyFill="1" applyBorder="1"/>
    <xf numFmtId="3" fontId="3" fillId="0" borderId="56" xfId="33" applyNumberFormat="1" applyFont="1" applyFill="1" applyBorder="1"/>
    <xf numFmtId="0" fontId="24" fillId="0" borderId="49" xfId="33" applyFont="1" applyFill="1" applyBorder="1"/>
    <xf numFmtId="3" fontId="24" fillId="0" borderId="74" xfId="33" applyNumberFormat="1" applyFont="1" applyFill="1" applyBorder="1"/>
    <xf numFmtId="3" fontId="24" fillId="0" borderId="25" xfId="33" applyNumberFormat="1" applyFont="1" applyFill="1" applyBorder="1"/>
    <xf numFmtId="3" fontId="24" fillId="0" borderId="44" xfId="33" applyNumberFormat="1" applyFont="1" applyFill="1" applyBorder="1"/>
    <xf numFmtId="3" fontId="41" fillId="0" borderId="0" xfId="33" applyNumberFormat="1" applyFont="1" applyFill="1"/>
    <xf numFmtId="0" fontId="25" fillId="0" borderId="0" xfId="33" applyFont="1" applyFill="1"/>
    <xf numFmtId="3" fontId="25" fillId="0" borderId="0" xfId="33" applyNumberFormat="1" applyFont="1" applyFill="1"/>
    <xf numFmtId="0" fontId="41" fillId="0" borderId="0" xfId="33" applyFont="1" applyFill="1"/>
    <xf numFmtId="3" fontId="24" fillId="0" borderId="71" xfId="33" applyNumberFormat="1" applyFont="1" applyFill="1" applyBorder="1"/>
    <xf numFmtId="0" fontId="29" fillId="0" borderId="75" xfId="33" applyFont="1" applyFill="1" applyBorder="1"/>
    <xf numFmtId="3" fontId="29" fillId="0" borderId="75" xfId="33" applyNumberFormat="1" applyFont="1" applyFill="1" applyBorder="1"/>
    <xf numFmtId="0" fontId="29" fillId="0" borderId="76" xfId="33" applyFont="1" applyFill="1" applyBorder="1"/>
    <xf numFmtId="3" fontId="29" fillId="0" borderId="76" xfId="33" applyNumberFormat="1" applyFont="1" applyFill="1" applyBorder="1"/>
    <xf numFmtId="3" fontId="24" fillId="0" borderId="63" xfId="33" applyNumberFormat="1" applyFont="1" applyFill="1" applyBorder="1"/>
    <xf numFmtId="0" fontId="30" fillId="0" borderId="37" xfId="0" applyFont="1" applyFill="1" applyBorder="1" applyAlignment="1" applyProtection="1">
      <alignment vertical="center" wrapText="1"/>
      <protection locked="0"/>
    </xf>
    <xf numFmtId="0" fontId="27" fillId="0" borderId="36" xfId="0" applyFont="1" applyFill="1" applyBorder="1" applyAlignment="1" applyProtection="1">
      <alignment horizontal="justify" vertical="center" wrapText="1"/>
      <protection locked="0"/>
    </xf>
    <xf numFmtId="0" fontId="5" fillId="0" borderId="72" xfId="31" applyFont="1" applyFill="1" applyBorder="1" applyAlignment="1">
      <alignment horizontal="center" vertical="center" wrapText="1"/>
    </xf>
    <xf numFmtId="3" fontId="26" fillId="0" borderId="50" xfId="0" applyNumberFormat="1" applyFont="1" applyFill="1" applyBorder="1" applyAlignment="1">
      <alignment horizontal="right" vertical="center" wrapText="1" indent="1"/>
    </xf>
    <xf numFmtId="0" fontId="27" fillId="0" borderId="12" xfId="0" applyFont="1" applyFill="1" applyBorder="1" applyAlignment="1">
      <alignment horizontal="center" vertical="center" wrapText="1"/>
    </xf>
    <xf numFmtId="0" fontId="30" fillId="0" borderId="12" xfId="0" applyFont="1" applyFill="1" applyBorder="1" applyAlignment="1" applyProtection="1">
      <alignment vertical="center" wrapText="1"/>
      <protection locked="0"/>
    </xf>
    <xf numFmtId="0" fontId="27" fillId="0" borderId="12" xfId="0" applyFont="1" applyFill="1" applyBorder="1" applyAlignment="1" applyProtection="1">
      <alignment horizontal="justify" vertical="center" wrapText="1"/>
      <protection locked="0"/>
    </xf>
    <xf numFmtId="3" fontId="31" fillId="0" borderId="23" xfId="0" applyNumberFormat="1" applyFont="1" applyFill="1" applyBorder="1" applyAlignment="1">
      <alignment horizontal="right" vertical="center" indent="1"/>
    </xf>
    <xf numFmtId="3" fontId="31" fillId="0" borderId="38" xfId="0" applyNumberFormat="1" applyFont="1" applyFill="1" applyBorder="1" applyAlignment="1">
      <alignment horizontal="right" vertical="center" indent="1"/>
    </xf>
    <xf numFmtId="0" fontId="4" fillId="25" borderId="15" xfId="0" applyFont="1" applyFill="1" applyBorder="1" applyAlignment="1">
      <alignment horizontal="center" vertical="center" wrapText="1"/>
    </xf>
    <xf numFmtId="49" fontId="4" fillId="25" borderId="12" xfId="0" applyNumberFormat="1" applyFont="1" applyFill="1" applyBorder="1" applyAlignment="1">
      <alignment horizontal="center" vertical="center" wrapText="1"/>
    </xf>
    <xf numFmtId="49" fontId="4" fillId="25" borderId="37" xfId="0" applyNumberFormat="1" applyFont="1" applyFill="1" applyBorder="1" applyAlignment="1">
      <alignment horizontal="center" vertical="center" wrapText="1"/>
    </xf>
    <xf numFmtId="0" fontId="30" fillId="25" borderId="37" xfId="0" applyFont="1" applyFill="1" applyBorder="1" applyAlignment="1" applyProtection="1">
      <alignment vertical="center" wrapText="1"/>
      <protection locked="0"/>
    </xf>
    <xf numFmtId="0" fontId="27" fillId="25" borderId="36" xfId="0" applyFont="1" applyFill="1" applyBorder="1" applyAlignment="1" applyProtection="1">
      <alignment horizontal="justify" vertical="center" wrapText="1"/>
      <protection locked="0"/>
    </xf>
    <xf numFmtId="0" fontId="1" fillId="25" borderId="12" xfId="0" applyFont="1" applyFill="1" applyBorder="1" applyAlignment="1">
      <alignment horizontal="center" vertical="center" wrapText="1"/>
    </xf>
    <xf numFmtId="0" fontId="4" fillId="25" borderId="12" xfId="35" applyFont="1" applyFill="1" applyBorder="1" applyAlignment="1">
      <alignment horizontal="center" vertical="center" wrapText="1"/>
    </xf>
    <xf numFmtId="3" fontId="26" fillId="25" borderId="12" xfId="0" applyNumberFormat="1" applyFont="1" applyFill="1" applyBorder="1" applyAlignment="1">
      <alignment horizontal="right" vertical="center" wrapText="1" indent="1"/>
    </xf>
    <xf numFmtId="0" fontId="4" fillId="25" borderId="12" xfId="0" applyFont="1" applyFill="1" applyBorder="1" applyAlignment="1">
      <alignment horizontal="center" vertical="center"/>
    </xf>
    <xf numFmtId="3" fontId="26" fillId="25" borderId="38" xfId="0" applyNumberFormat="1" applyFont="1" applyFill="1" applyBorder="1" applyAlignment="1">
      <alignment horizontal="right" vertical="center" wrapText="1" indent="1"/>
    </xf>
    <xf numFmtId="3" fontId="23" fillId="25" borderId="64" xfId="0" applyNumberFormat="1" applyFont="1" applyFill="1" applyBorder="1" applyAlignment="1">
      <alignment horizontal="right" vertical="center" wrapText="1" indent="1"/>
    </xf>
    <xf numFmtId="3" fontId="26" fillId="25" borderId="15" xfId="0" applyNumberFormat="1" applyFont="1" applyFill="1" applyBorder="1" applyAlignment="1">
      <alignment horizontal="right" vertical="center" wrapText="1" indent="1"/>
    </xf>
    <xf numFmtId="3" fontId="26" fillId="0" borderId="73" xfId="0" applyNumberFormat="1" applyFont="1" applyFill="1" applyBorder="1" applyAlignment="1">
      <alignment horizontal="right" vertical="center" wrapText="1" indent="1"/>
    </xf>
    <xf numFmtId="3" fontId="35" fillId="25" borderId="69" xfId="0" applyNumberFormat="1" applyFont="1" applyFill="1" applyBorder="1" applyAlignment="1">
      <alignment horizontal="right" vertical="center" indent="1"/>
    </xf>
    <xf numFmtId="3" fontId="37" fillId="0" borderId="48" xfId="0" applyNumberFormat="1" applyFont="1" applyFill="1" applyBorder="1" applyAlignment="1">
      <alignment horizontal="right" vertical="center" indent="1"/>
    </xf>
    <xf numFmtId="3" fontId="30" fillId="0" borderId="49" xfId="0" applyNumberFormat="1" applyFont="1" applyFill="1" applyBorder="1" applyAlignment="1">
      <alignment horizontal="right" vertical="center" indent="1"/>
    </xf>
    <xf numFmtId="49" fontId="37" fillId="25" borderId="55" xfId="0" applyNumberFormat="1" applyFont="1" applyFill="1" applyBorder="1" applyAlignment="1">
      <alignment horizontal="right" vertical="center" wrapText="1" indent="1"/>
    </xf>
    <xf numFmtId="3" fontId="25" fillId="25" borderId="67" xfId="33" applyNumberFormat="1" applyFont="1" applyFill="1" applyBorder="1" applyAlignment="1">
      <alignment vertical="center"/>
    </xf>
    <xf numFmtId="3" fontId="25" fillId="25" borderId="48" xfId="32" applyNumberFormat="1" applyFont="1" applyFill="1" applyBorder="1" applyAlignment="1">
      <alignment vertical="center" wrapText="1"/>
    </xf>
    <xf numFmtId="3" fontId="28" fillId="25" borderId="51" xfId="0" applyNumberFormat="1" applyFont="1" applyFill="1" applyBorder="1" applyAlignment="1">
      <alignment horizontal="left" vertical="center" wrapText="1" indent="1"/>
    </xf>
    <xf numFmtId="3" fontId="24" fillId="0" borderId="10" xfId="32" applyNumberFormat="1" applyFont="1" applyFill="1" applyBorder="1" applyAlignment="1">
      <alignment vertical="center"/>
    </xf>
    <xf numFmtId="3" fontId="24" fillId="25" borderId="10" xfId="33" applyNumberFormat="1" applyFont="1" applyFill="1" applyBorder="1" applyAlignment="1">
      <alignment vertical="center"/>
    </xf>
    <xf numFmtId="0" fontId="24" fillId="0" borderId="26" xfId="32" applyFont="1" applyFill="1" applyBorder="1" applyAlignment="1">
      <alignment horizontal="left" vertical="center" indent="1"/>
    </xf>
    <xf numFmtId="0" fontId="24" fillId="0" borderId="13" xfId="32" applyFont="1" applyFill="1" applyBorder="1" applyAlignment="1">
      <alignment horizontal="left" vertical="center" indent="1"/>
    </xf>
    <xf numFmtId="0" fontId="24" fillId="0" borderId="21" xfId="32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29" fillId="24" borderId="26" xfId="32" applyFont="1" applyFill="1" applyBorder="1" applyAlignment="1">
      <alignment horizontal="left" vertical="center" indent="1"/>
    </xf>
    <xf numFmtId="0" fontId="29" fillId="24" borderId="13" xfId="32" applyFont="1" applyFill="1" applyBorder="1" applyAlignment="1">
      <alignment horizontal="left" vertical="center" indent="1"/>
    </xf>
    <xf numFmtId="0" fontId="29" fillId="24" borderId="14" xfId="32" applyFont="1" applyFill="1" applyBorder="1" applyAlignment="1">
      <alignment horizontal="left" vertical="center" indent="1"/>
    </xf>
    <xf numFmtId="0" fontId="34" fillId="0" borderId="0" xfId="33" applyFont="1" applyFill="1" applyBorder="1" applyAlignment="1">
      <alignment vertical="top"/>
    </xf>
    <xf numFmtId="0" fontId="29" fillId="0" borderId="26" xfId="32" applyFont="1" applyFill="1" applyBorder="1" applyAlignment="1">
      <alignment horizontal="left" vertical="center" indent="1"/>
    </xf>
    <xf numFmtId="0" fontId="29" fillId="0" borderId="13" xfId="32" applyFont="1" applyFill="1" applyBorder="1" applyAlignment="1">
      <alignment horizontal="left" vertical="center" indent="1"/>
    </xf>
    <xf numFmtId="0" fontId="29" fillId="0" borderId="14" xfId="32" applyFont="1" applyFill="1" applyBorder="1" applyAlignment="1">
      <alignment horizontal="left" vertical="center" indent="1"/>
    </xf>
    <xf numFmtId="0" fontId="29" fillId="0" borderId="0" xfId="33" applyFont="1" applyFill="1" applyBorder="1" applyAlignment="1">
      <alignment horizontal="left" vertical="center"/>
    </xf>
    <xf numFmtId="0" fontId="24" fillId="0" borderId="10" xfId="32" applyFont="1" applyFill="1" applyBorder="1" applyAlignment="1">
      <alignment horizontal="center" vertical="center" wrapText="1"/>
    </xf>
    <xf numFmtId="0" fontId="24" fillId="0" borderId="16" xfId="31" applyFont="1" applyFill="1" applyBorder="1" applyAlignment="1">
      <alignment horizontal="center" vertical="center" wrapText="1"/>
    </xf>
    <xf numFmtId="0" fontId="0" fillId="0" borderId="58" xfId="0" applyBorder="1" applyAlignment="1"/>
    <xf numFmtId="0" fontId="24" fillId="0" borderId="16" xfId="30" applyFont="1" applyFill="1" applyBorder="1" applyAlignment="1">
      <alignment horizontal="center" vertical="center" wrapText="1"/>
    </xf>
    <xf numFmtId="0" fontId="0" fillId="0" borderId="58" xfId="0" applyBorder="1" applyAlignment="1">
      <alignment horizontal="center"/>
    </xf>
    <xf numFmtId="0" fontId="29" fillId="24" borderId="70" xfId="32" applyFont="1" applyFill="1" applyBorder="1" applyAlignment="1">
      <alignment horizontal="left" vertical="center" indent="1"/>
    </xf>
    <xf numFmtId="0" fontId="29" fillId="24" borderId="29" xfId="32" applyFont="1" applyFill="1" applyBorder="1" applyAlignment="1">
      <alignment horizontal="left" vertical="center" indent="1"/>
    </xf>
    <xf numFmtId="3" fontId="24" fillId="0" borderId="16" xfId="32" applyNumberFormat="1" applyFont="1" applyFill="1" applyBorder="1" applyAlignment="1">
      <alignment horizontal="center" vertical="center" wrapText="1"/>
    </xf>
    <xf numFmtId="3" fontId="24" fillId="0" borderId="58" xfId="32" applyNumberFormat="1" applyFont="1" applyFill="1" applyBorder="1" applyAlignment="1">
      <alignment horizontal="center" vertical="center" wrapText="1"/>
    </xf>
    <xf numFmtId="0" fontId="24" fillId="0" borderId="70" xfId="32" applyFont="1" applyFill="1" applyBorder="1" applyAlignment="1">
      <alignment horizontal="center" vertical="center" wrapText="1"/>
    </xf>
    <xf numFmtId="0" fontId="0" fillId="0" borderId="72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59" xfId="0" applyBorder="1" applyAlignment="1">
      <alignment vertical="center"/>
    </xf>
    <xf numFmtId="0" fontId="24" fillId="0" borderId="16" xfId="32" applyFont="1" applyFill="1" applyBorder="1" applyAlignment="1">
      <alignment horizontal="center" vertical="center" wrapText="1"/>
    </xf>
    <xf numFmtId="0" fontId="0" fillId="0" borderId="58" xfId="0" applyBorder="1" applyAlignment="1">
      <alignment vertical="center"/>
    </xf>
    <xf numFmtId="0" fontId="24" fillId="0" borderId="63" xfId="33" applyFont="1" applyFill="1" applyBorder="1" applyAlignment="1">
      <alignment horizontal="left" wrapText="1"/>
    </xf>
    <xf numFmtId="0" fontId="24" fillId="0" borderId="71" xfId="33" applyFont="1" applyFill="1" applyBorder="1" applyAlignment="1">
      <alignment horizontal="left" wrapText="1"/>
    </xf>
    <xf numFmtId="0" fontId="40" fillId="0" borderId="40" xfId="33" applyFont="1" applyFill="1" applyBorder="1" applyAlignment="1">
      <alignment horizontal="left"/>
    </xf>
    <xf numFmtId="0" fontId="40" fillId="0" borderId="65" xfId="33" applyFont="1" applyFill="1" applyBorder="1" applyAlignment="1">
      <alignment horizontal="left"/>
    </xf>
    <xf numFmtId="0" fontId="40" fillId="0" borderId="30" xfId="33" applyFont="1" applyFill="1" applyBorder="1" applyAlignment="1">
      <alignment horizontal="left"/>
    </xf>
    <xf numFmtId="0" fontId="40" fillId="0" borderId="36" xfId="33" applyFont="1" applyFill="1" applyBorder="1" applyAlignment="1">
      <alignment horizontal="left"/>
    </xf>
    <xf numFmtId="0" fontId="40" fillId="0" borderId="71" xfId="33" applyFont="1" applyFill="1" applyBorder="1" applyAlignment="1">
      <alignment horizontal="left"/>
    </xf>
    <xf numFmtId="0" fontId="40" fillId="0" borderId="37" xfId="33" applyFont="1" applyFill="1" applyBorder="1" applyAlignment="1">
      <alignment horizontal="left"/>
    </xf>
    <xf numFmtId="0" fontId="41" fillId="0" borderId="0" xfId="33" applyFont="1" applyFill="1" applyAlignment="1">
      <alignment horizontal="left" wrapText="1"/>
    </xf>
    <xf numFmtId="0" fontId="24" fillId="0" borderId="12" xfId="32" applyFont="1" applyFill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3" fontId="24" fillId="0" borderId="12" xfId="32" applyNumberFormat="1" applyFont="1" applyFill="1" applyBorder="1" applyAlignment="1">
      <alignment horizontal="center" vertical="center" wrapText="1"/>
    </xf>
    <xf numFmtId="0" fontId="24" fillId="0" borderId="12" xfId="31" applyFont="1" applyFill="1" applyBorder="1" applyAlignment="1">
      <alignment horizontal="center" vertical="center" wrapText="1"/>
    </xf>
    <xf numFmtId="0" fontId="0" fillId="0" borderId="12" xfId="0" applyBorder="1" applyAlignment="1"/>
    <xf numFmtId="0" fontId="24" fillId="0" borderId="12" xfId="3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29" fillId="0" borderId="70" xfId="32" applyFont="1" applyFill="1" applyBorder="1" applyAlignment="1">
      <alignment horizontal="left" vertical="center" indent="1"/>
    </xf>
    <xf numFmtId="0" fontId="29" fillId="0" borderId="29" xfId="32" applyFont="1" applyFill="1" applyBorder="1" applyAlignment="1">
      <alignment horizontal="left" vertical="center" indent="1"/>
    </xf>
    <xf numFmtId="0" fontId="24" fillId="0" borderId="26" xfId="0" applyFont="1" applyFill="1" applyBorder="1" applyAlignment="1">
      <alignment horizontal="left" vertical="center" indent="1"/>
    </xf>
    <xf numFmtId="0" fontId="24" fillId="0" borderId="13" xfId="0" applyFont="1" applyFill="1" applyBorder="1" applyAlignment="1">
      <alignment horizontal="left" vertical="center" indent="1"/>
    </xf>
    <xf numFmtId="0" fontId="24" fillId="0" borderId="14" xfId="0" applyFont="1" applyFill="1" applyBorder="1" applyAlignment="1">
      <alignment horizontal="left" vertical="center" indent="1"/>
    </xf>
    <xf numFmtId="3" fontId="5" fillId="0" borderId="16" xfId="30" applyNumberFormat="1" applyFont="1" applyFill="1" applyBorder="1" applyAlignment="1">
      <alignment horizontal="center" vertical="center" wrapText="1"/>
    </xf>
    <xf numFmtId="3" fontId="5" fillId="0" borderId="58" xfId="30" applyNumberFormat="1" applyFont="1" applyFill="1" applyBorder="1" applyAlignment="1">
      <alignment horizontal="center" vertical="center" wrapText="1"/>
    </xf>
    <xf numFmtId="0" fontId="5" fillId="0" borderId="16" xfId="30" applyFont="1" applyFill="1" applyBorder="1" applyAlignment="1">
      <alignment horizontal="center" vertical="center" textRotation="1" wrapText="1"/>
    </xf>
    <xf numFmtId="0" fontId="5" fillId="0" borderId="58" xfId="30" applyFont="1" applyFill="1" applyBorder="1" applyAlignment="1">
      <alignment horizontal="center" vertical="center" textRotation="1" wrapText="1"/>
    </xf>
    <xf numFmtId="0" fontId="32" fillId="0" borderId="26" xfId="0" applyFont="1" applyFill="1" applyBorder="1" applyAlignment="1">
      <alignment horizontal="left" vertical="center" wrapText="1" indent="1"/>
    </xf>
    <xf numFmtId="0" fontId="32" fillId="0" borderId="13" xfId="0" applyFont="1" applyFill="1" applyBorder="1" applyAlignment="1">
      <alignment horizontal="left" vertical="center" wrapText="1" indent="1"/>
    </xf>
    <xf numFmtId="0" fontId="32" fillId="0" borderId="57" xfId="0" applyFont="1" applyFill="1" applyBorder="1" applyAlignment="1">
      <alignment horizontal="left" vertical="center" wrapText="1" indent="1"/>
    </xf>
    <xf numFmtId="0" fontId="24" fillId="0" borderId="26" xfId="29" applyFont="1" applyFill="1" applyBorder="1" applyAlignment="1">
      <alignment horizontal="center" vertical="center"/>
    </xf>
    <xf numFmtId="0" fontId="24" fillId="0" borderId="13" xfId="29" applyFont="1" applyFill="1" applyBorder="1" applyAlignment="1">
      <alignment horizontal="center" vertical="center"/>
    </xf>
    <xf numFmtId="0" fontId="24" fillId="0" borderId="14" xfId="29" applyFont="1" applyFill="1" applyBorder="1" applyAlignment="1">
      <alignment horizontal="center" vertical="center"/>
    </xf>
    <xf numFmtId="0" fontId="5" fillId="0" borderId="58" xfId="30" applyFont="1" applyFill="1" applyBorder="1" applyAlignment="1">
      <alignment horizontal="center" vertical="center" wrapText="1"/>
    </xf>
    <xf numFmtId="0" fontId="5" fillId="0" borderId="16" xfId="30" applyFont="1" applyFill="1" applyBorder="1" applyAlignment="1">
      <alignment horizontal="center" vertical="center" wrapText="1"/>
    </xf>
    <xf numFmtId="0" fontId="5" fillId="0" borderId="16" xfId="30" applyFont="1" applyFill="1" applyBorder="1" applyAlignment="1">
      <alignment horizontal="center" vertical="center" textRotation="90" wrapText="1"/>
    </xf>
    <xf numFmtId="0" fontId="5" fillId="0" borderId="58" xfId="30" applyFont="1" applyFill="1" applyBorder="1" applyAlignment="1">
      <alignment horizontal="center" vertical="center" textRotation="90" wrapText="1"/>
    </xf>
    <xf numFmtId="164" fontId="5" fillId="0" borderId="16" xfId="30" applyNumberFormat="1" applyFont="1" applyFill="1" applyBorder="1" applyAlignment="1">
      <alignment horizontal="center" vertical="center" wrapText="1"/>
    </xf>
    <xf numFmtId="164" fontId="5" fillId="0" borderId="58" xfId="30" applyNumberFormat="1" applyFont="1" applyFill="1" applyBorder="1" applyAlignment="1">
      <alignment horizontal="center" vertical="center" wrapText="1"/>
    </xf>
    <xf numFmtId="164" fontId="5" fillId="0" borderId="16" xfId="30" applyNumberFormat="1" applyFont="1" applyFill="1" applyBorder="1" applyAlignment="1">
      <alignment horizontal="center" vertical="center" textRotation="90" wrapText="1"/>
    </xf>
    <xf numFmtId="164" fontId="5" fillId="0" borderId="58" xfId="30" applyNumberFormat="1" applyFont="1" applyFill="1" applyBorder="1" applyAlignment="1">
      <alignment horizontal="center" vertical="center" textRotation="90" wrapText="1"/>
    </xf>
    <xf numFmtId="0" fontId="33" fillId="0" borderId="16" xfId="29" applyFont="1" applyFill="1" applyBorder="1" applyAlignment="1">
      <alignment horizontal="center" vertical="center"/>
    </xf>
    <xf numFmtId="0" fontId="33" fillId="0" borderId="60" xfId="29" applyFont="1" applyFill="1" applyBorder="1" applyAlignment="1">
      <alignment horizontal="center" vertical="center"/>
    </xf>
  </cellXfs>
  <cellStyles count="51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50"/>
    <cellStyle name="normální 4" xfId="28"/>
    <cellStyle name="normální_investice 2005- doprava-upravený2" xfId="29"/>
    <cellStyle name="normální_Investice 2005-školství - úprava (probráno se SEK)" xfId="30"/>
    <cellStyle name="normální_kultura2-upravené priority-3" xfId="31"/>
    <cellStyle name="normální_Požadavky na investice 2005 a plnění 2004-úprava" xfId="32"/>
    <cellStyle name="normální_Sešit1" xfId="33"/>
    <cellStyle name="normální_Sociální - investice a opravy 2009 - sumarizace vč. prior - 10-12-2008" xfId="34"/>
    <cellStyle name="normální_Studie IZ - silnice 2003" xfId="35"/>
    <cellStyle name="Poznámka" xfId="36" builtinId="10" customBuiltin="1"/>
    <cellStyle name="Propojená buňka" xfId="37" builtinId="24" customBuiltin="1"/>
    <cellStyle name="Správně" xfId="38" builtinId="26" customBuiltin="1"/>
    <cellStyle name="Text upozornění" xfId="39" builtinId="11" customBuiltin="1"/>
    <cellStyle name="Vstup" xfId="40" builtinId="20" customBuiltin="1"/>
    <cellStyle name="Výpočet" xfId="41" builtinId="22" customBuiltin="1"/>
    <cellStyle name="Výstup" xfId="42" builtinId="21" customBuiltin="1"/>
    <cellStyle name="Vysvětlující text" xfId="43" builtinId="53" customBuiltin="1"/>
    <cellStyle name="Zvýraznění 1" xfId="44" builtinId="29" customBuiltin="1"/>
    <cellStyle name="Zvýraznění 2" xfId="45" builtinId="33" customBuiltin="1"/>
    <cellStyle name="Zvýraznění 3" xfId="46" builtinId="37" customBuiltin="1"/>
    <cellStyle name="Zvýraznění 4" xfId="47" builtinId="41" customBuiltin="1"/>
    <cellStyle name="Zvýraznění 5" xfId="48" builtinId="45" customBuiltin="1"/>
    <cellStyle name="Zvýraznění 6" xfId="49" builtinId="49" customBuiltin="1"/>
  </cellStyles>
  <dxfs count="0"/>
  <tableStyles count="0" defaultTableStyle="TableStyleMedium9" defaultPivotStyle="PivotStyleLight16"/>
  <colors>
    <mruColors>
      <color rgb="FFFAFDD1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ozpo&#269;et%20OP&#344;/rozpo&#269;et%202012/Rozpracovan&#233;%20investice%20-%202.%20%20n&#225;vr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hrn"/>
      <sheetName val="Š-PD"/>
      <sheetName val="Š-INV "/>
      <sheetName val="Š-opravy"/>
      <sheetName val="Š-INV s dotací"/>
      <sheetName val="Sociální-PD"/>
      <sheetName val="Sociální-INV"/>
      <sheetName val="Sociální-INV s dotací"/>
      <sheetName val="Kultura-PD"/>
      <sheetName val="Kultura-INV"/>
      <sheetName val="Doprava-PD"/>
      <sheetName val="Doprava-INV "/>
      <sheetName val="Doprava-SSOK"/>
      <sheetName val="Doprava-INV s dotací"/>
      <sheetName val="Zdr.-PD"/>
      <sheetName val="Zdr.-INV"/>
      <sheetName val="Zdrav.-nájem "/>
      <sheetName val="Zdr.-INV s dotací"/>
      <sheetName val="IT-INV s dotací"/>
      <sheetName val="Velké investiční akce"/>
    </sheetNames>
    <sheetDataSet>
      <sheetData sheetId="0"/>
      <sheetData sheetId="1"/>
      <sheetData sheetId="2">
        <row r="11">
          <cell r="N11">
            <v>100</v>
          </cell>
        </row>
      </sheetData>
      <sheetData sheetId="3">
        <row r="13">
          <cell r="O13">
            <v>9070</v>
          </cell>
        </row>
      </sheetData>
      <sheetData sheetId="4">
        <row r="12">
          <cell r="J12">
            <v>24953</v>
          </cell>
        </row>
      </sheetData>
      <sheetData sheetId="5">
        <row r="13">
          <cell r="O13">
            <v>3147</v>
          </cell>
        </row>
        <row r="17">
          <cell r="N17">
            <v>0</v>
          </cell>
        </row>
      </sheetData>
      <sheetData sheetId="6">
        <row r="12">
          <cell r="O12">
            <v>4213</v>
          </cell>
        </row>
      </sheetData>
      <sheetData sheetId="7">
        <row r="12">
          <cell r="J12">
            <v>14998</v>
          </cell>
        </row>
      </sheetData>
      <sheetData sheetId="8">
        <row r="11">
          <cell r="O11">
            <v>1831</v>
          </cell>
        </row>
      </sheetData>
      <sheetData sheetId="9">
        <row r="13">
          <cell r="O13">
            <v>6390</v>
          </cell>
        </row>
      </sheetData>
      <sheetData sheetId="10">
        <row r="30">
          <cell r="M30">
            <v>13643</v>
          </cell>
        </row>
      </sheetData>
      <sheetData sheetId="11">
        <row r="14">
          <cell r="P14">
            <v>43810</v>
          </cell>
        </row>
      </sheetData>
      <sheetData sheetId="12"/>
      <sheetData sheetId="13"/>
      <sheetData sheetId="14">
        <row r="14">
          <cell r="O14">
            <v>273</v>
          </cell>
        </row>
      </sheetData>
      <sheetData sheetId="15">
        <row r="11">
          <cell r="O11">
            <v>17083</v>
          </cell>
        </row>
      </sheetData>
      <sheetData sheetId="16">
        <row r="12">
          <cell r="O12">
            <v>10801</v>
          </cell>
        </row>
      </sheetData>
      <sheetData sheetId="17">
        <row r="11">
          <cell r="J11">
            <v>28032</v>
          </cell>
        </row>
      </sheetData>
      <sheetData sheetId="18">
        <row r="11">
          <cell r="J11">
            <v>69187</v>
          </cell>
        </row>
      </sheetData>
      <sheetData sheetId="19">
        <row r="17">
          <cell r="L17">
            <v>311711.66666666669</v>
          </cell>
        </row>
      </sheetData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N71"/>
  <sheetViews>
    <sheetView showGridLines="0" topLeftCell="A34" zoomScale="70" zoomScaleNormal="70" zoomScaleSheetLayoutView="75" workbookViewId="0">
      <selection activeCell="A14" sqref="A14:G14"/>
    </sheetView>
  </sheetViews>
  <sheetFormatPr defaultColWidth="9.09765625" defaultRowHeight="12.95" x14ac:dyDescent="0.25"/>
  <cols>
    <col min="1" max="1" width="7" style="4" customWidth="1"/>
    <col min="2" max="2" width="44.59765625" style="4" customWidth="1"/>
    <col min="3" max="3" width="56.8984375" style="4" customWidth="1"/>
    <col min="4" max="4" width="31.69921875" style="4" customWidth="1"/>
    <col min="5" max="5" width="30.69921875" style="12" customWidth="1"/>
    <col min="6" max="6" width="29.69921875" style="4" customWidth="1"/>
    <col min="7" max="7" width="29" style="4" customWidth="1"/>
    <col min="8" max="8" width="23.09765625" style="4" customWidth="1"/>
    <col min="9" max="9" width="9.09765625" style="4"/>
    <col min="10" max="10" width="20" style="4" customWidth="1"/>
    <col min="11" max="16384" width="9.09765625" style="4"/>
  </cols>
  <sheetData>
    <row r="1" spans="1:8" s="28" customFormat="1" ht="20.25" customHeight="1" x14ac:dyDescent="0.4">
      <c r="A1" s="28" t="s">
        <v>64</v>
      </c>
      <c r="E1" s="29"/>
    </row>
    <row r="2" spans="1:8" ht="18.7" customHeight="1" x14ac:dyDescent="0.4">
      <c r="A2" s="28" t="s">
        <v>63</v>
      </c>
    </row>
    <row r="3" spans="1:8" ht="18" customHeight="1" thickBot="1" x14ac:dyDescent="0.35">
      <c r="A3" s="235"/>
      <c r="B3" s="235"/>
      <c r="C3" s="235"/>
      <c r="D3" s="95"/>
      <c r="E3" s="30"/>
      <c r="H3" s="31" t="s">
        <v>17</v>
      </c>
    </row>
    <row r="4" spans="1:8" ht="53.3" customHeight="1" x14ac:dyDescent="0.25">
      <c r="A4" s="245" t="s">
        <v>4</v>
      </c>
      <c r="B4" s="246"/>
      <c r="C4" s="249" t="s">
        <v>29</v>
      </c>
      <c r="D4" s="249" t="s">
        <v>67</v>
      </c>
      <c r="E4" s="243" t="s">
        <v>50</v>
      </c>
      <c r="F4" s="243" t="s">
        <v>51</v>
      </c>
      <c r="G4" s="237" t="s">
        <v>36</v>
      </c>
      <c r="H4" s="239" t="s">
        <v>7</v>
      </c>
    </row>
    <row r="5" spans="1:8" ht="5.2" customHeight="1" thickBot="1" x14ac:dyDescent="0.3">
      <c r="A5" s="247"/>
      <c r="B5" s="248"/>
      <c r="C5" s="250"/>
      <c r="D5" s="250"/>
      <c r="E5" s="250"/>
      <c r="F5" s="244"/>
      <c r="G5" s="238"/>
      <c r="H5" s="240"/>
    </row>
    <row r="6" spans="1:8" ht="19.55" customHeight="1" x14ac:dyDescent="0.25">
      <c r="A6" s="5"/>
      <c r="B6" s="8" t="s">
        <v>27</v>
      </c>
      <c r="C6" s="20" t="s">
        <v>40</v>
      </c>
      <c r="D6" s="62" t="e">
        <f>#REF!</f>
        <v>#REF!</v>
      </c>
      <c r="E6" s="62" t="e">
        <f>#REF!</f>
        <v>#REF!</v>
      </c>
      <c r="F6" s="62" t="e">
        <f>#REF!</f>
        <v>#REF!</v>
      </c>
      <c r="G6" s="62" t="e">
        <f>#REF!</f>
        <v>#REF!</v>
      </c>
      <c r="H6" s="61" t="e">
        <f t="shared" ref="H6:H22" si="0">SUM(D6:G6)</f>
        <v>#REF!</v>
      </c>
    </row>
    <row r="7" spans="1:8" ht="19.55" customHeight="1" thickBot="1" x14ac:dyDescent="0.3">
      <c r="A7" s="5"/>
      <c r="B7" s="47" t="s">
        <v>27</v>
      </c>
      <c r="C7" s="17" t="s">
        <v>60</v>
      </c>
      <c r="D7" s="53"/>
      <c r="E7" s="62" t="e">
        <f>#REF!</f>
        <v>#REF!</v>
      </c>
      <c r="F7" s="62" t="e">
        <f>#REF!</f>
        <v>#REF!</v>
      </c>
      <c r="G7" s="62" t="e">
        <f>#REF!</f>
        <v>#REF!</v>
      </c>
      <c r="H7" s="61" t="e">
        <f t="shared" si="0"/>
        <v>#REF!</v>
      </c>
    </row>
    <row r="8" spans="1:8" ht="20.149999999999999" customHeight="1" thickBot="1" x14ac:dyDescent="0.3">
      <c r="A8" s="228" t="s">
        <v>30</v>
      </c>
      <c r="B8" s="229"/>
      <c r="C8" s="229"/>
      <c r="D8" s="68" t="e">
        <f t="shared" ref="D8:G8" si="1">SUM(D6:D7)</f>
        <v>#REF!</v>
      </c>
      <c r="E8" s="68" t="e">
        <f t="shared" si="1"/>
        <v>#REF!</v>
      </c>
      <c r="F8" s="68" t="e">
        <f t="shared" si="1"/>
        <v>#REF!</v>
      </c>
      <c r="G8" s="68" t="e">
        <f t="shared" si="1"/>
        <v>#REF!</v>
      </c>
      <c r="H8" s="69" t="e">
        <f t="shared" si="0"/>
        <v>#REF!</v>
      </c>
    </row>
    <row r="9" spans="1:8" ht="20.149999999999999" customHeight="1" x14ac:dyDescent="0.25">
      <c r="A9" s="7"/>
      <c r="B9" s="16" t="s">
        <v>0</v>
      </c>
      <c r="C9" s="21" t="s">
        <v>39</v>
      </c>
      <c r="D9" s="70" t="e">
        <f>#REF!</f>
        <v>#REF!</v>
      </c>
      <c r="E9" s="70" t="e">
        <f>#REF!</f>
        <v>#REF!</v>
      </c>
      <c r="F9" s="70" t="e">
        <f>#REF!</f>
        <v>#REF!</v>
      </c>
      <c r="G9" s="70" t="e">
        <f>#REF!</f>
        <v>#REF!</v>
      </c>
      <c r="H9" s="60" t="e">
        <f t="shared" si="0"/>
        <v>#REF!</v>
      </c>
    </row>
    <row r="10" spans="1:8" ht="20.149999999999999" customHeight="1" thickBot="1" x14ac:dyDescent="0.3">
      <c r="A10" s="15"/>
      <c r="B10" s="11" t="s">
        <v>0</v>
      </c>
      <c r="C10" s="51" t="s">
        <v>40</v>
      </c>
      <c r="D10" s="75" t="e">
        <f>#REF!</f>
        <v>#REF!</v>
      </c>
      <c r="E10" s="75" t="e">
        <f>#REF!</f>
        <v>#REF!</v>
      </c>
      <c r="F10" s="75" t="e">
        <f>#REF!</f>
        <v>#REF!</v>
      </c>
      <c r="G10" s="75" t="e">
        <f>#REF!</f>
        <v>#REF!</v>
      </c>
      <c r="H10" s="61" t="e">
        <f>SUM(D10:G10)</f>
        <v>#REF!</v>
      </c>
    </row>
    <row r="11" spans="1:8" ht="20.149999999999999" customHeight="1" thickBot="1" x14ac:dyDescent="0.3">
      <c r="A11" s="228" t="s">
        <v>31</v>
      </c>
      <c r="B11" s="229"/>
      <c r="C11" s="229"/>
      <c r="D11" s="68" t="e">
        <f t="shared" ref="D11:G11" si="2">SUM(D9:D10)</f>
        <v>#REF!</v>
      </c>
      <c r="E11" s="68" t="e">
        <f t="shared" si="2"/>
        <v>#REF!</v>
      </c>
      <c r="F11" s="68" t="e">
        <f t="shared" si="2"/>
        <v>#REF!</v>
      </c>
      <c r="G11" s="68" t="e">
        <f t="shared" si="2"/>
        <v>#REF!</v>
      </c>
      <c r="H11" s="69" t="e">
        <f t="shared" si="0"/>
        <v>#REF!</v>
      </c>
    </row>
    <row r="12" spans="1:8" ht="20.149999999999999" customHeight="1" x14ac:dyDescent="0.25">
      <c r="A12" s="6"/>
      <c r="B12" s="10" t="s">
        <v>1</v>
      </c>
      <c r="C12" s="20" t="s">
        <v>39</v>
      </c>
      <c r="D12" s="70">
        <f>'Kultura-PD'!N12</f>
        <v>0</v>
      </c>
      <c r="E12" s="70">
        <f>'Kultura-PD'!O12</f>
        <v>794</v>
      </c>
      <c r="F12" s="70">
        <f>'Kultura-PD'!P12</f>
        <v>0</v>
      </c>
      <c r="G12" s="70">
        <f>'Kultura-PD'!Q12</f>
        <v>486</v>
      </c>
      <c r="H12" s="60">
        <f t="shared" si="0"/>
        <v>1280</v>
      </c>
    </row>
    <row r="13" spans="1:8" ht="20.149999999999999" customHeight="1" thickBot="1" x14ac:dyDescent="0.3">
      <c r="A13" s="5"/>
      <c r="B13" s="11" t="s">
        <v>1</v>
      </c>
      <c r="C13" s="20" t="s">
        <v>40</v>
      </c>
      <c r="D13" s="108" t="e">
        <f>#REF!</f>
        <v>#REF!</v>
      </c>
      <c r="E13" s="108" t="e">
        <f>#REF!</f>
        <v>#REF!</v>
      </c>
      <c r="F13" s="108" t="e">
        <f>#REF!</f>
        <v>#REF!</v>
      </c>
      <c r="G13" s="108" t="e">
        <f>#REF!</f>
        <v>#REF!</v>
      </c>
      <c r="H13" s="60" t="e">
        <f t="shared" si="0"/>
        <v>#REF!</v>
      </c>
    </row>
    <row r="14" spans="1:8" ht="20.149999999999999" customHeight="1" thickBot="1" x14ac:dyDescent="0.3">
      <c r="A14" s="241" t="s">
        <v>32</v>
      </c>
      <c r="B14" s="242"/>
      <c r="C14" s="242"/>
      <c r="D14" s="68" t="e">
        <f>SUM(D12:D13)</f>
        <v>#REF!</v>
      </c>
      <c r="E14" s="68" t="e">
        <f t="shared" ref="E14:G14" si="3">SUM(E12:E13)</f>
        <v>#REF!</v>
      </c>
      <c r="F14" s="68" t="e">
        <f>SUM(F12:F13)</f>
        <v>#REF!</v>
      </c>
      <c r="G14" s="68" t="e">
        <f t="shared" si="3"/>
        <v>#REF!</v>
      </c>
      <c r="H14" s="69" t="e">
        <f t="shared" si="0"/>
        <v>#REF!</v>
      </c>
    </row>
    <row r="15" spans="1:8" ht="20.149999999999999" customHeight="1" x14ac:dyDescent="0.25">
      <c r="A15" s="7"/>
      <c r="B15" s="10" t="s">
        <v>2</v>
      </c>
      <c r="C15" s="48" t="s">
        <v>39</v>
      </c>
      <c r="D15" s="109" t="e">
        <f>#REF!</f>
        <v>#REF!</v>
      </c>
      <c r="E15" s="109" t="e">
        <f>#REF!</f>
        <v>#REF!</v>
      </c>
      <c r="F15" s="109" t="e">
        <f>#REF!</f>
        <v>#REF!</v>
      </c>
      <c r="G15" s="109" t="e">
        <f>#REF!</f>
        <v>#REF!</v>
      </c>
      <c r="H15" s="60" t="e">
        <f t="shared" si="0"/>
        <v>#REF!</v>
      </c>
    </row>
    <row r="16" spans="1:8" ht="20.149999999999999" customHeight="1" thickBot="1" x14ac:dyDescent="0.3">
      <c r="A16" s="5"/>
      <c r="B16" s="9" t="s">
        <v>2</v>
      </c>
      <c r="C16" s="79" t="s">
        <v>40</v>
      </c>
      <c r="D16" s="81" t="e">
        <f>#REF!</f>
        <v>#REF!</v>
      </c>
      <c r="E16" s="81" t="e">
        <f>#REF!</f>
        <v>#REF!</v>
      </c>
      <c r="F16" s="81" t="e">
        <f>#REF!</f>
        <v>#REF!</v>
      </c>
      <c r="G16" s="81" t="e">
        <f>#REF!</f>
        <v>#REF!</v>
      </c>
      <c r="H16" s="66" t="e">
        <f t="shared" si="0"/>
        <v>#REF!</v>
      </c>
    </row>
    <row r="17" spans="1:14" ht="20.149999999999999" customHeight="1" thickBot="1" x14ac:dyDescent="0.3">
      <c r="A17" s="228" t="s">
        <v>34</v>
      </c>
      <c r="B17" s="229"/>
      <c r="C17" s="229"/>
      <c r="D17" s="68" t="e">
        <f t="shared" ref="D17:G17" si="4">SUM(D15:D16)</f>
        <v>#REF!</v>
      </c>
      <c r="E17" s="68" t="e">
        <f t="shared" si="4"/>
        <v>#REF!</v>
      </c>
      <c r="F17" s="68" t="e">
        <f t="shared" si="4"/>
        <v>#REF!</v>
      </c>
      <c r="G17" s="68" t="e">
        <f t="shared" si="4"/>
        <v>#REF!</v>
      </c>
      <c r="H17" s="69" t="e">
        <f t="shared" si="0"/>
        <v>#REF!</v>
      </c>
      <c r="I17" s="231"/>
      <c r="J17" s="231"/>
      <c r="K17" s="231"/>
      <c r="L17" s="231"/>
      <c r="M17" s="231"/>
      <c r="N17" s="231"/>
    </row>
    <row r="18" spans="1:14" ht="20.149999999999999" customHeight="1" x14ac:dyDescent="0.25">
      <c r="A18" s="5"/>
      <c r="B18" s="11" t="s">
        <v>25</v>
      </c>
      <c r="C18" s="20" t="s">
        <v>39</v>
      </c>
      <c r="D18" s="70" t="e">
        <f>#REF!</f>
        <v>#REF!</v>
      </c>
      <c r="E18" s="70" t="e">
        <f>#REF!</f>
        <v>#REF!</v>
      </c>
      <c r="F18" s="70" t="e">
        <f>#REF!</f>
        <v>#REF!</v>
      </c>
      <c r="G18" s="70" t="e">
        <f>#REF!</f>
        <v>#REF!</v>
      </c>
      <c r="H18" s="60" t="e">
        <f t="shared" si="0"/>
        <v>#REF!</v>
      </c>
    </row>
    <row r="19" spans="1:14" ht="20.149999999999999" customHeight="1" x14ac:dyDescent="0.25">
      <c r="A19" s="5"/>
      <c r="B19" s="9" t="s">
        <v>25</v>
      </c>
      <c r="C19" s="20" t="s">
        <v>40</v>
      </c>
      <c r="D19" s="67" t="e">
        <f>#REF!</f>
        <v>#REF!</v>
      </c>
      <c r="E19" s="67" t="e">
        <f>#REF!</f>
        <v>#REF!</v>
      </c>
      <c r="F19" s="67" t="e">
        <f>#REF!</f>
        <v>#REF!</v>
      </c>
      <c r="G19" s="67" t="e">
        <f>#REF!</f>
        <v>#REF!</v>
      </c>
      <c r="H19" s="61" t="e">
        <f t="shared" si="0"/>
        <v>#REF!</v>
      </c>
    </row>
    <row r="20" spans="1:14" ht="20.149999999999999" customHeight="1" thickBot="1" x14ac:dyDescent="0.3">
      <c r="A20" s="5"/>
      <c r="B20" s="11" t="s">
        <v>37</v>
      </c>
      <c r="C20" s="52" t="s">
        <v>40</v>
      </c>
      <c r="D20" s="53"/>
      <c r="E20" s="62"/>
      <c r="F20" s="61"/>
      <c r="G20" s="61" t="e">
        <f>#REF!</f>
        <v>#REF!</v>
      </c>
      <c r="H20" s="61" t="e">
        <f t="shared" si="0"/>
        <v>#REF!</v>
      </c>
    </row>
    <row r="21" spans="1:14" ht="20.149999999999999" customHeight="1" thickBot="1" x14ac:dyDescent="0.3">
      <c r="A21" s="228" t="s">
        <v>33</v>
      </c>
      <c r="B21" s="229"/>
      <c r="C21" s="229"/>
      <c r="D21" s="76" t="e">
        <f t="shared" ref="D21:G21" si="5">SUM(D18:D20)</f>
        <v>#REF!</v>
      </c>
      <c r="E21" s="76" t="e">
        <f t="shared" si="5"/>
        <v>#REF!</v>
      </c>
      <c r="F21" s="76" t="e">
        <f t="shared" si="5"/>
        <v>#REF!</v>
      </c>
      <c r="G21" s="76" t="e">
        <f t="shared" si="5"/>
        <v>#REF!</v>
      </c>
      <c r="H21" s="69" t="e">
        <f t="shared" si="0"/>
        <v>#REF!</v>
      </c>
    </row>
    <row r="22" spans="1:14" ht="20.149999999999999" customHeight="1" thickBot="1" x14ac:dyDescent="0.3">
      <c r="A22" s="232" t="s">
        <v>65</v>
      </c>
      <c r="B22" s="233"/>
      <c r="C22" s="234"/>
      <c r="D22" s="74"/>
      <c r="E22" s="74"/>
      <c r="F22" s="58" t="e">
        <f>#REF!</f>
        <v>#REF!</v>
      </c>
      <c r="G22" s="58" t="e">
        <f>#REF!</f>
        <v>#REF!</v>
      </c>
      <c r="H22" s="58" t="e">
        <f t="shared" si="0"/>
        <v>#REF!</v>
      </c>
    </row>
    <row r="23" spans="1:14" ht="20.25" customHeight="1" thickBot="1" x14ac:dyDescent="0.3">
      <c r="A23" s="232" t="s">
        <v>7</v>
      </c>
      <c r="B23" s="233"/>
      <c r="C23" s="234"/>
      <c r="D23" s="58" t="e">
        <f t="shared" ref="D23:H23" si="6">D8+D11+D14+D17+D21+D22</f>
        <v>#REF!</v>
      </c>
      <c r="E23" s="58" t="e">
        <f t="shared" si="6"/>
        <v>#REF!</v>
      </c>
      <c r="F23" s="58" t="e">
        <f t="shared" si="6"/>
        <v>#REF!</v>
      </c>
      <c r="G23" s="58" t="e">
        <f t="shared" si="6"/>
        <v>#REF!</v>
      </c>
      <c r="H23" s="58" t="e">
        <f t="shared" si="6"/>
        <v>#REF!</v>
      </c>
      <c r="J23" s="12"/>
      <c r="K23" s="12"/>
    </row>
    <row r="24" spans="1:14" x14ac:dyDescent="0.25">
      <c r="E24" s="4"/>
      <c r="H24" s="77"/>
    </row>
    <row r="25" spans="1:14" ht="15.75" customHeight="1" x14ac:dyDescent="0.4">
      <c r="A25" s="28" t="s">
        <v>81</v>
      </c>
    </row>
    <row r="26" spans="1:14" ht="20.25" customHeight="1" thickBot="1" x14ac:dyDescent="0.35">
      <c r="A26" s="235"/>
      <c r="B26" s="235"/>
      <c r="C26" s="235"/>
      <c r="E26" s="4"/>
      <c r="H26" s="31" t="s">
        <v>17</v>
      </c>
    </row>
    <row r="27" spans="1:14" ht="41.2" customHeight="1" thickBot="1" x14ac:dyDescent="0.3">
      <c r="A27" s="236" t="s">
        <v>4</v>
      </c>
      <c r="B27" s="236"/>
      <c r="C27" s="112" t="s">
        <v>29</v>
      </c>
      <c r="D27" s="113" t="s">
        <v>82</v>
      </c>
      <c r="E27" s="114" t="s">
        <v>50</v>
      </c>
      <c r="F27" s="113" t="s">
        <v>51</v>
      </c>
      <c r="G27" s="113" t="s">
        <v>36</v>
      </c>
      <c r="H27" s="115" t="s">
        <v>7</v>
      </c>
    </row>
    <row r="28" spans="1:14" ht="20.149999999999999" customHeight="1" x14ac:dyDescent="0.25">
      <c r="A28" s="225"/>
      <c r="B28" s="8" t="s">
        <v>27</v>
      </c>
      <c r="C28" s="48" t="s">
        <v>83</v>
      </c>
      <c r="D28" s="116">
        <v>25</v>
      </c>
      <c r="E28" s="116">
        <v>2605</v>
      </c>
      <c r="F28" s="116"/>
      <c r="G28" s="116"/>
      <c r="H28" s="116">
        <f t="shared" ref="H28:H45" si="7">SUM(D28:G28)</f>
        <v>2630</v>
      </c>
    </row>
    <row r="29" spans="1:14" ht="20.149999999999999" customHeight="1" x14ac:dyDescent="0.25">
      <c r="A29" s="226"/>
      <c r="B29" s="8" t="s">
        <v>27</v>
      </c>
      <c r="C29" s="17" t="s">
        <v>84</v>
      </c>
      <c r="D29" s="117">
        <v>2644</v>
      </c>
      <c r="E29" s="117">
        <v>33011</v>
      </c>
      <c r="F29" s="117">
        <v>0</v>
      </c>
      <c r="G29" s="117"/>
      <c r="H29" s="116">
        <f t="shared" si="7"/>
        <v>35655</v>
      </c>
    </row>
    <row r="30" spans="1:14" ht="20.149999999999999" customHeight="1" thickBot="1" x14ac:dyDescent="0.3">
      <c r="A30" s="227"/>
      <c r="B30" s="9" t="s">
        <v>27</v>
      </c>
      <c r="C30" s="118" t="s">
        <v>85</v>
      </c>
      <c r="D30" s="119">
        <v>1996</v>
      </c>
      <c r="E30" s="120">
        <v>22384</v>
      </c>
      <c r="F30" s="120"/>
      <c r="G30" s="120"/>
      <c r="H30" s="121">
        <f t="shared" si="7"/>
        <v>24380</v>
      </c>
    </row>
    <row r="31" spans="1:14" ht="20.149999999999999" customHeight="1" thickBot="1" x14ac:dyDescent="0.3">
      <c r="A31" s="228" t="s">
        <v>30</v>
      </c>
      <c r="B31" s="229"/>
      <c r="C31" s="229"/>
      <c r="D31" s="122">
        <f>SUM(D28:D30)</f>
        <v>4665</v>
      </c>
      <c r="E31" s="122">
        <f t="shared" ref="E31:H31" si="8">SUM(E28:E30)</f>
        <v>58000</v>
      </c>
      <c r="F31" s="122">
        <f t="shared" si="8"/>
        <v>0</v>
      </c>
      <c r="G31" s="122">
        <f t="shared" si="8"/>
        <v>0</v>
      </c>
      <c r="H31" s="122">
        <f t="shared" si="8"/>
        <v>62665</v>
      </c>
    </row>
    <row r="32" spans="1:14" ht="20.149999999999999" customHeight="1" x14ac:dyDescent="0.25">
      <c r="A32" s="7"/>
      <c r="B32" s="10" t="s">
        <v>0</v>
      </c>
      <c r="C32" s="21" t="s">
        <v>83</v>
      </c>
      <c r="D32" s="123">
        <v>0</v>
      </c>
      <c r="E32" s="116">
        <v>1750</v>
      </c>
      <c r="F32" s="116"/>
      <c r="G32" s="116"/>
      <c r="H32" s="116">
        <f t="shared" si="7"/>
        <v>1750</v>
      </c>
    </row>
    <row r="33" spans="1:8" ht="20.149999999999999" customHeight="1" x14ac:dyDescent="0.25">
      <c r="A33" s="5"/>
      <c r="B33" s="11" t="s">
        <v>0</v>
      </c>
      <c r="C33" s="52" t="s">
        <v>86</v>
      </c>
      <c r="D33" s="117">
        <v>0</v>
      </c>
      <c r="E33" s="117">
        <v>43377</v>
      </c>
      <c r="F33" s="117">
        <v>0</v>
      </c>
      <c r="G33" s="117"/>
      <c r="H33" s="116">
        <f t="shared" si="7"/>
        <v>43377</v>
      </c>
    </row>
    <row r="34" spans="1:8" ht="20.149999999999999" customHeight="1" x14ac:dyDescent="0.25">
      <c r="A34" s="124"/>
      <c r="B34" s="11" t="s">
        <v>0</v>
      </c>
      <c r="C34" s="52" t="s">
        <v>87</v>
      </c>
      <c r="D34" s="117">
        <v>810</v>
      </c>
      <c r="E34" s="120">
        <v>17353</v>
      </c>
      <c r="F34" s="120"/>
      <c r="G34" s="120"/>
      <c r="H34" s="117">
        <f t="shared" ref="H34" si="9">SUM(D34:G34)</f>
        <v>18163</v>
      </c>
    </row>
    <row r="35" spans="1:8" ht="20.149999999999999" customHeight="1" thickBot="1" x14ac:dyDescent="0.3">
      <c r="A35" s="125"/>
      <c r="B35" s="126" t="s">
        <v>0</v>
      </c>
      <c r="C35" s="127" t="s">
        <v>85</v>
      </c>
      <c r="D35" s="128">
        <v>0</v>
      </c>
      <c r="E35" s="120">
        <v>7520</v>
      </c>
      <c r="F35" s="120"/>
      <c r="G35" s="120"/>
      <c r="H35" s="121">
        <f t="shared" si="7"/>
        <v>7520</v>
      </c>
    </row>
    <row r="36" spans="1:8" ht="20.149999999999999" customHeight="1" thickBot="1" x14ac:dyDescent="0.3">
      <c r="A36" s="228" t="s">
        <v>31</v>
      </c>
      <c r="B36" s="229"/>
      <c r="C36" s="229"/>
      <c r="D36" s="129">
        <f>SUM(D32:D35)</f>
        <v>810</v>
      </c>
      <c r="E36" s="129">
        <f t="shared" ref="E36:H36" si="10">SUM(E32:E35)</f>
        <v>70000</v>
      </c>
      <c r="F36" s="129">
        <f t="shared" si="10"/>
        <v>0</v>
      </c>
      <c r="G36" s="129">
        <f t="shared" si="10"/>
        <v>0</v>
      </c>
      <c r="H36" s="129">
        <f t="shared" si="10"/>
        <v>70810</v>
      </c>
    </row>
    <row r="37" spans="1:8" ht="20.149999999999999" customHeight="1" x14ac:dyDescent="0.25">
      <c r="A37" s="6"/>
      <c r="B37" s="10" t="s">
        <v>1</v>
      </c>
      <c r="C37" s="20" t="s">
        <v>83</v>
      </c>
      <c r="D37" s="123">
        <v>0</v>
      </c>
      <c r="E37" s="116">
        <v>1600</v>
      </c>
      <c r="F37" s="116"/>
      <c r="G37" s="116"/>
      <c r="H37" s="116">
        <f t="shared" si="7"/>
        <v>1600</v>
      </c>
    </row>
    <row r="38" spans="1:8" ht="20.149999999999999" customHeight="1" x14ac:dyDescent="0.25">
      <c r="A38" s="5"/>
      <c r="B38" s="11" t="s">
        <v>1</v>
      </c>
      <c r="C38" s="52" t="s">
        <v>86</v>
      </c>
      <c r="D38" s="117">
        <v>0</v>
      </c>
      <c r="E38" s="117">
        <v>18635</v>
      </c>
      <c r="F38" s="117"/>
      <c r="G38" s="117"/>
      <c r="H38" s="116">
        <f t="shared" si="7"/>
        <v>18635</v>
      </c>
    </row>
    <row r="39" spans="1:8" ht="20.149999999999999" customHeight="1" thickBot="1" x14ac:dyDescent="0.3">
      <c r="A39" s="5"/>
      <c r="B39" s="130" t="s">
        <v>1</v>
      </c>
      <c r="C39" s="131" t="s">
        <v>87</v>
      </c>
      <c r="D39" s="119">
        <v>0</v>
      </c>
      <c r="E39" s="120">
        <v>2765</v>
      </c>
      <c r="F39" s="120"/>
      <c r="G39" s="120"/>
      <c r="H39" s="121">
        <f t="shared" si="7"/>
        <v>2765</v>
      </c>
    </row>
    <row r="40" spans="1:8" ht="20.149999999999999" customHeight="1" thickBot="1" x14ac:dyDescent="0.3">
      <c r="A40" s="228" t="s">
        <v>32</v>
      </c>
      <c r="B40" s="229"/>
      <c r="C40" s="230"/>
      <c r="D40" s="122">
        <f>SUM(D37:D39)</f>
        <v>0</v>
      </c>
      <c r="E40" s="122">
        <f t="shared" ref="E40:G40" si="11">SUM(E37:E39)</f>
        <v>23000</v>
      </c>
      <c r="F40" s="122">
        <f t="shared" si="11"/>
        <v>0</v>
      </c>
      <c r="G40" s="122">
        <f t="shared" si="11"/>
        <v>0</v>
      </c>
      <c r="H40" s="122">
        <f>SUM(H37:H39)</f>
        <v>23000</v>
      </c>
    </row>
    <row r="41" spans="1:8" ht="20.149999999999999" customHeight="1" x14ac:dyDescent="0.25">
      <c r="A41" s="7"/>
      <c r="B41" s="10" t="s">
        <v>2</v>
      </c>
      <c r="C41" s="21" t="s">
        <v>83</v>
      </c>
      <c r="D41" s="123">
        <v>0</v>
      </c>
      <c r="E41" s="116">
        <v>500</v>
      </c>
      <c r="F41" s="116"/>
      <c r="G41" s="116"/>
      <c r="H41" s="116">
        <f t="shared" si="7"/>
        <v>500</v>
      </c>
    </row>
    <row r="42" spans="1:8" ht="20.149999999999999" customHeight="1" x14ac:dyDescent="0.25">
      <c r="A42" s="5"/>
      <c r="B42" s="11" t="s">
        <v>2</v>
      </c>
      <c r="C42" s="52" t="s">
        <v>88</v>
      </c>
      <c r="D42" s="117">
        <v>0</v>
      </c>
      <c r="E42" s="117">
        <v>14500</v>
      </c>
      <c r="F42" s="117">
        <v>12500</v>
      </c>
      <c r="G42" s="117">
        <v>2500</v>
      </c>
      <c r="H42" s="116">
        <f t="shared" si="7"/>
        <v>29500</v>
      </c>
    </row>
    <row r="43" spans="1:8" ht="20.149999999999999" customHeight="1" thickBot="1" x14ac:dyDescent="0.3">
      <c r="A43" s="125"/>
      <c r="B43" s="130" t="s">
        <v>2</v>
      </c>
      <c r="C43" s="132" t="s">
        <v>89</v>
      </c>
      <c r="D43" s="120"/>
      <c r="E43" s="120">
        <v>9200</v>
      </c>
      <c r="F43" s="120">
        <v>50666</v>
      </c>
      <c r="G43" s="120">
        <v>10134</v>
      </c>
      <c r="H43" s="121">
        <f t="shared" si="7"/>
        <v>70000</v>
      </c>
    </row>
    <row r="44" spans="1:8" ht="20.149999999999999" customHeight="1" thickBot="1" x14ac:dyDescent="0.3">
      <c r="A44" s="228" t="s">
        <v>34</v>
      </c>
      <c r="B44" s="229"/>
      <c r="C44" s="230"/>
      <c r="D44" s="122">
        <f>SUM(D41:D43)</f>
        <v>0</v>
      </c>
      <c r="E44" s="122">
        <f t="shared" ref="E44:H44" si="12">SUM(E41:E43)</f>
        <v>24200</v>
      </c>
      <c r="F44" s="122">
        <f t="shared" si="12"/>
        <v>63166</v>
      </c>
      <c r="G44" s="122">
        <f t="shared" si="12"/>
        <v>12634</v>
      </c>
      <c r="H44" s="122">
        <f t="shared" si="12"/>
        <v>100000</v>
      </c>
    </row>
    <row r="45" spans="1:8" ht="20.149999999999999" customHeight="1" x14ac:dyDescent="0.25">
      <c r="A45" s="7"/>
      <c r="B45" s="10" t="s">
        <v>25</v>
      </c>
      <c r="C45" s="20" t="s">
        <v>83</v>
      </c>
      <c r="D45" s="116">
        <v>0</v>
      </c>
      <c r="E45" s="116">
        <v>350</v>
      </c>
      <c r="F45" s="116"/>
      <c r="G45" s="116"/>
      <c r="H45" s="116">
        <f t="shared" si="7"/>
        <v>350</v>
      </c>
    </row>
    <row r="46" spans="1:8" ht="20.149999999999999" customHeight="1" x14ac:dyDescent="0.25">
      <c r="A46" s="5"/>
      <c r="B46" s="11" t="s">
        <v>25</v>
      </c>
      <c r="C46" s="52" t="s">
        <v>86</v>
      </c>
      <c r="D46" s="117">
        <v>0</v>
      </c>
      <c r="E46" s="117">
        <v>18024</v>
      </c>
      <c r="F46" s="117"/>
      <c r="G46" s="117"/>
      <c r="H46" s="116">
        <f>SUM(D46:G46)</f>
        <v>18024</v>
      </c>
    </row>
    <row r="47" spans="1:8" ht="20.149999999999999" customHeight="1" x14ac:dyDescent="0.25">
      <c r="A47" s="5"/>
      <c r="B47" s="11" t="s">
        <v>25</v>
      </c>
      <c r="C47" s="52" t="s">
        <v>87</v>
      </c>
      <c r="D47" s="117">
        <v>5370</v>
      </c>
      <c r="E47" s="117">
        <v>4600</v>
      </c>
      <c r="F47" s="117"/>
      <c r="G47" s="117"/>
      <c r="H47" s="116">
        <f t="shared" ref="H47:H52" si="13">SUM(D47:G47)</f>
        <v>9970</v>
      </c>
    </row>
    <row r="48" spans="1:8" ht="20.149999999999999" customHeight="1" thickBot="1" x14ac:dyDescent="0.3">
      <c r="A48" s="125"/>
      <c r="B48" s="9" t="s">
        <v>37</v>
      </c>
      <c r="C48" s="118" t="s">
        <v>90</v>
      </c>
      <c r="D48" s="119">
        <v>0</v>
      </c>
      <c r="E48" s="4"/>
      <c r="F48" s="120"/>
      <c r="G48" s="120">
        <v>17026</v>
      </c>
      <c r="H48" s="121">
        <f>SUM(D48:G48)</f>
        <v>17026</v>
      </c>
    </row>
    <row r="49" spans="1:11" ht="20.149999999999999" customHeight="1" thickBot="1" x14ac:dyDescent="0.3">
      <c r="A49" s="228" t="s">
        <v>33</v>
      </c>
      <c r="B49" s="229"/>
      <c r="C49" s="229"/>
      <c r="D49" s="122">
        <f>SUM(D45:D48)</f>
        <v>5370</v>
      </c>
      <c r="E49" s="122">
        <f t="shared" ref="E49:H49" si="14">SUM(E45:E48)</f>
        <v>22974</v>
      </c>
      <c r="F49" s="122">
        <f t="shared" si="14"/>
        <v>0</v>
      </c>
      <c r="G49" s="122">
        <f>SUM(G45:G48)</f>
        <v>17026</v>
      </c>
      <c r="H49" s="122">
        <f t="shared" si="14"/>
        <v>45370</v>
      </c>
    </row>
    <row r="50" spans="1:11" ht="20.149999999999999" customHeight="1" thickBot="1" x14ac:dyDescent="0.3">
      <c r="A50" s="94" t="s">
        <v>91</v>
      </c>
      <c r="B50" s="133"/>
      <c r="C50" s="134"/>
      <c r="D50" s="135">
        <v>0</v>
      </c>
      <c r="E50" s="135">
        <v>4400.3999999999996</v>
      </c>
      <c r="F50" s="135"/>
      <c r="G50" s="135"/>
      <c r="H50" s="135">
        <f t="shared" si="13"/>
        <v>4400.3999999999996</v>
      </c>
    </row>
    <row r="51" spans="1:11" ht="20.149999999999999" customHeight="1" thickBot="1" x14ac:dyDescent="0.3">
      <c r="A51" s="94" t="s">
        <v>92</v>
      </c>
      <c r="B51" s="133"/>
      <c r="C51" s="134"/>
      <c r="D51" s="135">
        <v>0</v>
      </c>
      <c r="E51" s="135">
        <v>2400</v>
      </c>
      <c r="F51" s="135"/>
      <c r="G51" s="135"/>
      <c r="H51" s="135">
        <f t="shared" si="13"/>
        <v>2400</v>
      </c>
    </row>
    <row r="52" spans="1:11" ht="20.149999999999999" customHeight="1" thickBot="1" x14ac:dyDescent="0.3">
      <c r="A52" s="94" t="s">
        <v>93</v>
      </c>
      <c r="B52" s="133"/>
      <c r="C52" s="134"/>
      <c r="D52" s="135">
        <v>0</v>
      </c>
      <c r="E52" s="135">
        <v>2200</v>
      </c>
      <c r="F52" s="135"/>
      <c r="G52" s="135"/>
      <c r="H52" s="135">
        <f t="shared" si="13"/>
        <v>2200</v>
      </c>
    </row>
    <row r="53" spans="1:11" ht="20.25" customHeight="1" thickBot="1" x14ac:dyDescent="0.3">
      <c r="A53" s="223" t="s">
        <v>94</v>
      </c>
      <c r="B53" s="224"/>
      <c r="C53" s="136"/>
      <c r="D53" s="135">
        <f>D31+D36+D40+D44+D49+D50+D51+D52</f>
        <v>10845</v>
      </c>
      <c r="E53" s="135">
        <f>E31+E36+E40+E44+E49+E50+E51+E52</f>
        <v>207174.39999999999</v>
      </c>
      <c r="F53" s="135">
        <f>F31+F36+F40+F44+F49+F50+F51+F52</f>
        <v>63166</v>
      </c>
      <c r="G53" s="135">
        <f>G31+G36+G40+G44+G49+G50+G51+G52</f>
        <v>29660</v>
      </c>
      <c r="H53" s="135">
        <f>H31+H36+H40+H44+H49+H50+H51+H52</f>
        <v>310845.40000000002</v>
      </c>
      <c r="K53" s="12"/>
    </row>
    <row r="54" spans="1:11" ht="13.5" thickBot="1" x14ac:dyDescent="0.3">
      <c r="E54" s="4"/>
      <c r="H54" s="77"/>
    </row>
    <row r="55" spans="1:11" s="138" customFormat="1" ht="20.25" customHeight="1" x14ac:dyDescent="0.35">
      <c r="C55" s="171"/>
      <c r="D55" s="169" t="s">
        <v>96</v>
      </c>
      <c r="E55" s="165" t="s">
        <v>71</v>
      </c>
      <c r="F55" s="165" t="s">
        <v>61</v>
      </c>
      <c r="G55" s="165" t="s">
        <v>62</v>
      </c>
      <c r="H55" s="166"/>
    </row>
    <row r="56" spans="1:11" s="138" customFormat="1" ht="19.55" customHeight="1" thickBot="1" x14ac:dyDescent="0.4">
      <c r="C56" s="178" t="s">
        <v>7</v>
      </c>
      <c r="D56" s="179" t="e">
        <f>D23+D53</f>
        <v>#REF!</v>
      </c>
      <c r="E56" s="180" t="e">
        <f>E23+E53</f>
        <v>#REF!</v>
      </c>
      <c r="F56" s="180" t="e">
        <f>F23+F53</f>
        <v>#REF!</v>
      </c>
      <c r="G56" s="180" t="e">
        <f>G23+G53</f>
        <v>#REF!</v>
      </c>
      <c r="H56" s="181" t="e">
        <f>H23+H53</f>
        <v>#REF!</v>
      </c>
    </row>
    <row r="57" spans="1:11" s="91" customFormat="1" ht="19.55" customHeight="1" x14ac:dyDescent="0.3">
      <c r="C57" s="173" t="s">
        <v>70</v>
      </c>
      <c r="D57" s="174"/>
      <c r="E57" s="175"/>
      <c r="F57" s="175"/>
      <c r="G57" s="176" t="e">
        <f>G48+G20</f>
        <v>#REF!</v>
      </c>
      <c r="H57" s="177" t="e">
        <f>SUM(G57)</f>
        <v>#REF!</v>
      </c>
    </row>
    <row r="58" spans="1:11" s="91" customFormat="1" ht="19.55" customHeight="1" thickBot="1" x14ac:dyDescent="0.35">
      <c r="C58" s="172" t="s">
        <v>97</v>
      </c>
      <c r="D58" s="170" t="e">
        <f>D56-D57</f>
        <v>#REF!</v>
      </c>
      <c r="E58" s="167" t="e">
        <f t="shared" ref="E58:H58" si="15">E56-E57</f>
        <v>#REF!</v>
      </c>
      <c r="F58" s="167" t="e">
        <f t="shared" si="15"/>
        <v>#REF!</v>
      </c>
      <c r="G58" s="167" t="e">
        <f t="shared" si="15"/>
        <v>#REF!</v>
      </c>
      <c r="H58" s="168" t="e">
        <f t="shared" si="15"/>
        <v>#REF!</v>
      </c>
    </row>
    <row r="59" spans="1:11" s="91" customFormat="1" ht="14.2" customHeight="1" x14ac:dyDescent="0.3">
      <c r="D59" s="91" t="s">
        <v>95</v>
      </c>
      <c r="H59" s="137"/>
    </row>
    <row r="60" spans="1:11" ht="5.2" customHeight="1" x14ac:dyDescent="0.25">
      <c r="E60" s="4"/>
      <c r="H60" s="12"/>
    </row>
    <row r="61" spans="1:11" ht="2.25" customHeight="1" thickBot="1" x14ac:dyDescent="0.3"/>
    <row r="62" spans="1:11" ht="18.600000000000001" thickBot="1" x14ac:dyDescent="0.4">
      <c r="C62" s="146" t="s">
        <v>73</v>
      </c>
      <c r="D62" s="152" t="s">
        <v>98</v>
      </c>
      <c r="E62" s="153" t="s">
        <v>71</v>
      </c>
      <c r="F62" s="154" t="s">
        <v>61</v>
      </c>
      <c r="G62" s="155" t="s">
        <v>62</v>
      </c>
      <c r="H62" s="160" t="s">
        <v>72</v>
      </c>
    </row>
    <row r="63" spans="1:11" ht="18" x14ac:dyDescent="0.35">
      <c r="C63" s="149">
        <v>8115</v>
      </c>
      <c r="D63" s="150"/>
      <c r="E63" s="151">
        <v>41142</v>
      </c>
      <c r="F63" s="151">
        <v>97035</v>
      </c>
      <c r="G63" s="156">
        <v>23237</v>
      </c>
      <c r="H63" s="161">
        <f>SUM(E63:G63)</f>
        <v>161414</v>
      </c>
    </row>
    <row r="64" spans="1:11" ht="18" x14ac:dyDescent="0.35">
      <c r="C64" s="142" t="s">
        <v>74</v>
      </c>
      <c r="D64" s="140"/>
      <c r="E64" s="139" t="e">
        <f>E56-E63</f>
        <v>#REF!</v>
      </c>
      <c r="F64" s="139" t="e">
        <f>F56-F63</f>
        <v>#REF!</v>
      </c>
      <c r="G64" s="157"/>
      <c r="H64" s="162" t="e">
        <f>SUM(E64:G64)</f>
        <v>#REF!</v>
      </c>
    </row>
    <row r="65" spans="3:8" ht="18" x14ac:dyDescent="0.35">
      <c r="C65" s="142">
        <v>2122</v>
      </c>
      <c r="D65" s="141">
        <v>10945</v>
      </c>
      <c r="E65" s="139"/>
      <c r="F65" s="139"/>
      <c r="G65" s="157"/>
      <c r="H65" s="162">
        <f>SUM(D65:G65)</f>
        <v>10945</v>
      </c>
    </row>
    <row r="66" spans="3:8" ht="18" x14ac:dyDescent="0.35">
      <c r="C66" s="142" t="s">
        <v>99</v>
      </c>
      <c r="D66" s="141"/>
      <c r="E66" s="139"/>
      <c r="F66" s="139"/>
      <c r="G66" s="157">
        <v>27879</v>
      </c>
      <c r="H66" s="162">
        <f t="shared" ref="H66:H67" si="16">SUM(E66:G66)</f>
        <v>27879</v>
      </c>
    </row>
    <row r="67" spans="3:8" ht="18.600000000000001" thickBot="1" x14ac:dyDescent="0.4">
      <c r="C67" s="143" t="s">
        <v>100</v>
      </c>
      <c r="D67" s="144"/>
      <c r="E67" s="145"/>
      <c r="F67" s="145"/>
      <c r="G67" s="158">
        <v>113893</v>
      </c>
      <c r="H67" s="163">
        <f t="shared" si="16"/>
        <v>113893</v>
      </c>
    </row>
    <row r="68" spans="3:8" ht="18.600000000000001" thickBot="1" x14ac:dyDescent="0.4">
      <c r="C68" s="146" t="s">
        <v>72</v>
      </c>
      <c r="D68" s="147">
        <f>SUM(D63:D67)</f>
        <v>10945</v>
      </c>
      <c r="E68" s="148" t="e">
        <f t="shared" ref="E68:H68" si="17">SUM(E63:E67)</f>
        <v>#REF!</v>
      </c>
      <c r="F68" s="148" t="e">
        <f t="shared" si="17"/>
        <v>#REF!</v>
      </c>
      <c r="G68" s="159">
        <f>SUM(G63:G67)</f>
        <v>165009</v>
      </c>
      <c r="H68" s="164" t="e">
        <f t="shared" si="17"/>
        <v>#REF!</v>
      </c>
    </row>
    <row r="69" spans="3:8" ht="15.2" x14ac:dyDescent="0.3">
      <c r="D69" s="91"/>
      <c r="E69" s="90"/>
      <c r="F69" s="91"/>
      <c r="G69" s="90"/>
      <c r="H69" s="91"/>
    </row>
    <row r="70" spans="3:8" ht="15.2" x14ac:dyDescent="0.3">
      <c r="D70" s="91"/>
      <c r="E70" s="90"/>
      <c r="F70" s="91"/>
      <c r="G70" s="92"/>
    </row>
    <row r="71" spans="3:8" ht="15.2" x14ac:dyDescent="0.3">
      <c r="G71" s="12"/>
      <c r="H71" s="93"/>
    </row>
  </sheetData>
  <mergeCells count="25">
    <mergeCell ref="A3:C3"/>
    <mergeCell ref="A4:B5"/>
    <mergeCell ref="C4:C5"/>
    <mergeCell ref="D4:D5"/>
    <mergeCell ref="E4:E5"/>
    <mergeCell ref="A27:B27"/>
    <mergeCell ref="G4:G5"/>
    <mergeCell ref="H4:H5"/>
    <mergeCell ref="A8:C8"/>
    <mergeCell ref="A11:C11"/>
    <mergeCell ref="A14:C14"/>
    <mergeCell ref="A17:C17"/>
    <mergeCell ref="F4:F5"/>
    <mergeCell ref="I17:N17"/>
    <mergeCell ref="A21:C21"/>
    <mergeCell ref="A22:C22"/>
    <mergeCell ref="A23:C23"/>
    <mergeCell ref="A26:C26"/>
    <mergeCell ref="A53:B53"/>
    <mergeCell ref="A28:A30"/>
    <mergeCell ref="A31:C31"/>
    <mergeCell ref="A36:C36"/>
    <mergeCell ref="A40:C40"/>
    <mergeCell ref="A44:C44"/>
    <mergeCell ref="A49:C49"/>
  </mergeCells>
  <pageMargins left="0.78740157480314965" right="0.78740157480314965" top="0.6692913385826772" bottom="0.86614173228346458" header="0.27559055118110237" footer="0.39370078740157483"/>
  <pageSetup paperSize="9" scale="37" firstPageNumber="115" orientation="landscape" useFirstPageNumber="1" r:id="rId1"/>
  <headerFooter alignWithMargins="0">
    <oddFooter>&amp;L&amp;"Arial,Kurzíva"Rada Olomouckého kraje 30.11.2011
3. - Rozpočet Olomouckého kraje 2012 - návrh rozpočtu
Příloha č. 4a): Návrh rozpracovaných investičních akcí v roce 2012&amp;R&amp;"Arial,Kurzíva"Strana &amp;P (celkem xxx)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N47"/>
  <sheetViews>
    <sheetView showGridLines="0" topLeftCell="A19" zoomScale="70" zoomScaleNormal="70" zoomScaleSheetLayoutView="75" workbookViewId="0">
      <selection activeCell="A14" sqref="A14:G14"/>
    </sheetView>
  </sheetViews>
  <sheetFormatPr defaultColWidth="9.09765625" defaultRowHeight="12.95" x14ac:dyDescent="0.25"/>
  <cols>
    <col min="1" max="1" width="7" style="4" customWidth="1"/>
    <col min="2" max="2" width="44.59765625" style="4" customWidth="1"/>
    <col min="3" max="3" width="56.8984375" style="4" customWidth="1"/>
    <col min="4" max="4" width="24.09765625" style="4" customWidth="1"/>
    <col min="5" max="5" width="22.296875" style="12" customWidth="1"/>
    <col min="6" max="7" width="24.09765625" style="4" customWidth="1"/>
    <col min="8" max="8" width="21.8984375" style="4" customWidth="1"/>
    <col min="9" max="9" width="9.09765625" style="4"/>
    <col min="10" max="10" width="20" style="4" customWidth="1"/>
    <col min="11" max="16384" width="9.09765625" style="4"/>
  </cols>
  <sheetData>
    <row r="1" spans="1:8" s="28" customFormat="1" ht="32.200000000000003" customHeight="1" x14ac:dyDescent="0.4">
      <c r="A1" s="28" t="s">
        <v>64</v>
      </c>
      <c r="E1" s="29"/>
    </row>
    <row r="2" spans="1:8" ht="42.05" customHeight="1" x14ac:dyDescent="0.4">
      <c r="A2" s="28" t="s">
        <v>63</v>
      </c>
    </row>
    <row r="3" spans="1:8" ht="15.75" customHeight="1" thickBot="1" x14ac:dyDescent="0.35">
      <c r="A3" s="235"/>
      <c r="B3" s="235"/>
      <c r="C3" s="235"/>
      <c r="D3" s="95"/>
      <c r="E3" s="30"/>
      <c r="H3" s="31" t="s">
        <v>17</v>
      </c>
    </row>
    <row r="4" spans="1:8" ht="65.25" customHeight="1" x14ac:dyDescent="0.25">
      <c r="A4" s="245" t="s">
        <v>4</v>
      </c>
      <c r="B4" s="246"/>
      <c r="C4" s="249" t="s">
        <v>29</v>
      </c>
      <c r="D4" s="249" t="s">
        <v>67</v>
      </c>
      <c r="E4" s="243" t="s">
        <v>50</v>
      </c>
      <c r="F4" s="243" t="s">
        <v>51</v>
      </c>
      <c r="G4" s="237" t="s">
        <v>36</v>
      </c>
      <c r="H4" s="239" t="s">
        <v>7</v>
      </c>
    </row>
    <row r="5" spans="1:8" ht="20.149999999999999" customHeight="1" thickBot="1" x14ac:dyDescent="0.3">
      <c r="A5" s="247"/>
      <c r="B5" s="248"/>
      <c r="C5" s="250"/>
      <c r="D5" s="250"/>
      <c r="E5" s="250"/>
      <c r="F5" s="244"/>
      <c r="G5" s="238"/>
      <c r="H5" s="240"/>
    </row>
    <row r="6" spans="1:8" ht="19.55" customHeight="1" x14ac:dyDescent="0.25">
      <c r="A6" s="5"/>
      <c r="B6" s="8" t="s">
        <v>27</v>
      </c>
      <c r="C6" s="20" t="s">
        <v>40</v>
      </c>
      <c r="D6" s="62" t="e">
        <f>#REF!</f>
        <v>#REF!</v>
      </c>
      <c r="E6" s="62">
        <v>15768</v>
      </c>
      <c r="F6" s="61">
        <v>47168</v>
      </c>
      <c r="G6" s="61">
        <v>9434</v>
      </c>
      <c r="H6" s="61" t="e">
        <f t="shared" ref="H6:H22" si="0">SUM(D6:G6)</f>
        <v>#REF!</v>
      </c>
    </row>
    <row r="7" spans="1:8" ht="19.55" customHeight="1" thickBot="1" x14ac:dyDescent="0.3">
      <c r="A7" s="5"/>
      <c r="B7" s="47" t="s">
        <v>27</v>
      </c>
      <c r="C7" s="17" t="s">
        <v>60</v>
      </c>
      <c r="D7" s="53"/>
      <c r="E7" s="62"/>
      <c r="F7" s="63"/>
      <c r="G7" s="64">
        <v>8135</v>
      </c>
      <c r="H7" s="61">
        <f t="shared" si="0"/>
        <v>8135</v>
      </c>
    </row>
    <row r="8" spans="1:8" ht="20.149999999999999" customHeight="1" thickBot="1" x14ac:dyDescent="0.3">
      <c r="A8" s="228" t="s">
        <v>30</v>
      </c>
      <c r="B8" s="229"/>
      <c r="C8" s="229"/>
      <c r="D8" s="68" t="e">
        <f t="shared" ref="D8:G8" si="1">SUM(D6:D7)</f>
        <v>#REF!</v>
      </c>
      <c r="E8" s="68">
        <f t="shared" si="1"/>
        <v>15768</v>
      </c>
      <c r="F8" s="68">
        <f t="shared" si="1"/>
        <v>47168</v>
      </c>
      <c r="G8" s="68">
        <f t="shared" si="1"/>
        <v>17569</v>
      </c>
      <c r="H8" s="69" t="e">
        <f t="shared" si="0"/>
        <v>#REF!</v>
      </c>
    </row>
    <row r="9" spans="1:8" ht="20.149999999999999" customHeight="1" x14ac:dyDescent="0.25">
      <c r="A9" s="7"/>
      <c r="B9" s="16" t="s">
        <v>0</v>
      </c>
      <c r="C9" s="21" t="s">
        <v>39</v>
      </c>
      <c r="D9" s="55"/>
      <c r="E9" s="70">
        <v>200</v>
      </c>
      <c r="F9" s="71">
        <f>'[1]Sociální-PD'!N17</f>
        <v>0</v>
      </c>
      <c r="G9" s="60">
        <v>2597</v>
      </c>
      <c r="H9" s="60">
        <f t="shared" si="0"/>
        <v>2797</v>
      </c>
    </row>
    <row r="10" spans="1:8" ht="20.149999999999999" customHeight="1" thickBot="1" x14ac:dyDescent="0.3">
      <c r="A10" s="15"/>
      <c r="B10" s="11" t="s">
        <v>0</v>
      </c>
      <c r="C10" s="51" t="s">
        <v>40</v>
      </c>
      <c r="D10" s="75"/>
      <c r="E10" s="67">
        <f>Souhrn!E10</f>
        <v>22290</v>
      </c>
      <c r="F10" s="67">
        <f>Souhrn!F10</f>
        <v>40132</v>
      </c>
      <c r="G10" s="67">
        <f>Souhrn!G10</f>
        <v>4898</v>
      </c>
      <c r="H10" s="61">
        <f>SUM(D10:G10)</f>
        <v>67320</v>
      </c>
    </row>
    <row r="11" spans="1:8" ht="20.149999999999999" customHeight="1" thickBot="1" x14ac:dyDescent="0.3">
      <c r="A11" s="228" t="s">
        <v>31</v>
      </c>
      <c r="B11" s="229"/>
      <c r="C11" s="229"/>
      <c r="D11" s="68">
        <f t="shared" ref="D11:G11" si="2">SUM(D9:D10)</f>
        <v>0</v>
      </c>
      <c r="E11" s="68">
        <f t="shared" si="2"/>
        <v>22490</v>
      </c>
      <c r="F11" s="68">
        <f t="shared" si="2"/>
        <v>40132</v>
      </c>
      <c r="G11" s="68">
        <f t="shared" si="2"/>
        <v>7495</v>
      </c>
      <c r="H11" s="69">
        <f t="shared" si="0"/>
        <v>70117</v>
      </c>
    </row>
    <row r="12" spans="1:8" ht="20.149999999999999" customHeight="1" x14ac:dyDescent="0.25">
      <c r="A12" s="6"/>
      <c r="B12" s="10" t="s">
        <v>1</v>
      </c>
      <c r="C12" s="20" t="s">
        <v>39</v>
      </c>
      <c r="D12" s="55"/>
      <c r="E12" s="70"/>
      <c r="F12" s="71"/>
      <c r="G12" s="60">
        <v>1880</v>
      </c>
      <c r="H12" s="60">
        <f t="shared" si="0"/>
        <v>1880</v>
      </c>
    </row>
    <row r="13" spans="1:8" ht="20.149999999999999" customHeight="1" thickBot="1" x14ac:dyDescent="0.3">
      <c r="A13" s="5"/>
      <c r="B13" s="11" t="s">
        <v>1</v>
      </c>
      <c r="C13" s="20" t="s">
        <v>40</v>
      </c>
      <c r="D13" s="56"/>
      <c r="E13" s="67">
        <v>15680</v>
      </c>
      <c r="F13" s="61"/>
      <c r="G13" s="61">
        <v>2903</v>
      </c>
      <c r="H13" s="66">
        <f t="shared" si="0"/>
        <v>18583</v>
      </c>
    </row>
    <row r="14" spans="1:8" ht="20.149999999999999" customHeight="1" thickBot="1" x14ac:dyDescent="0.3">
      <c r="A14" s="241" t="s">
        <v>32</v>
      </c>
      <c r="B14" s="242"/>
      <c r="C14" s="242"/>
      <c r="D14" s="68">
        <f>SUM(D12:D13)</f>
        <v>0</v>
      </c>
      <c r="E14" s="68">
        <f t="shared" ref="E14:G14" si="3">SUM(E12:E13)</f>
        <v>15680</v>
      </c>
      <c r="F14" s="68">
        <f>SUM(F12:F13)</f>
        <v>0</v>
      </c>
      <c r="G14" s="68">
        <f t="shared" si="3"/>
        <v>4783</v>
      </c>
      <c r="H14" s="69">
        <f t="shared" si="0"/>
        <v>20463</v>
      </c>
    </row>
    <row r="15" spans="1:8" ht="20.149999999999999" customHeight="1" x14ac:dyDescent="0.25">
      <c r="A15" s="7"/>
      <c r="B15" s="10" t="s">
        <v>2</v>
      </c>
      <c r="C15" s="48" t="s">
        <v>39</v>
      </c>
      <c r="D15" s="57"/>
      <c r="E15" s="72">
        <v>5119</v>
      </c>
      <c r="F15" s="73"/>
      <c r="G15" s="60">
        <v>14190</v>
      </c>
      <c r="H15" s="60">
        <f t="shared" si="0"/>
        <v>19309</v>
      </c>
    </row>
    <row r="16" spans="1:8" ht="20.149999999999999" customHeight="1" thickBot="1" x14ac:dyDescent="0.3">
      <c r="A16" s="5"/>
      <c r="B16" s="9" t="s">
        <v>2</v>
      </c>
      <c r="C16" s="79" t="s">
        <v>40</v>
      </c>
      <c r="D16" s="80"/>
      <c r="E16" s="81"/>
      <c r="F16" s="82">
        <v>50842</v>
      </c>
      <c r="G16" s="66">
        <v>53978</v>
      </c>
      <c r="H16" s="66">
        <f t="shared" si="0"/>
        <v>104820</v>
      </c>
    </row>
    <row r="17" spans="1:14" ht="20.149999999999999" customHeight="1" thickBot="1" x14ac:dyDescent="0.3">
      <c r="A17" s="228" t="s">
        <v>34</v>
      </c>
      <c r="B17" s="229"/>
      <c r="C17" s="229"/>
      <c r="D17" s="68">
        <f t="shared" ref="D17:G17" si="4">SUM(D15:D16)</f>
        <v>0</v>
      </c>
      <c r="E17" s="68">
        <f t="shared" si="4"/>
        <v>5119</v>
      </c>
      <c r="F17" s="68">
        <f t="shared" si="4"/>
        <v>50842</v>
      </c>
      <c r="G17" s="68">
        <f t="shared" si="4"/>
        <v>68168</v>
      </c>
      <c r="H17" s="69">
        <f t="shared" si="0"/>
        <v>124129</v>
      </c>
      <c r="I17" s="231"/>
      <c r="J17" s="231"/>
      <c r="K17" s="231"/>
      <c r="L17" s="231"/>
      <c r="M17" s="231"/>
      <c r="N17" s="231"/>
    </row>
    <row r="18" spans="1:14" ht="20.149999999999999" customHeight="1" x14ac:dyDescent="0.25">
      <c r="A18" s="5"/>
      <c r="B18" s="11" t="s">
        <v>25</v>
      </c>
      <c r="C18" s="20" t="s">
        <v>39</v>
      </c>
      <c r="D18" s="55"/>
      <c r="E18" s="59"/>
      <c r="F18" s="60"/>
      <c r="G18" s="61" t="e">
        <f>#REF!</f>
        <v>#REF!</v>
      </c>
      <c r="H18" s="60" t="e">
        <f t="shared" si="0"/>
        <v>#REF!</v>
      </c>
    </row>
    <row r="19" spans="1:14" ht="20.149999999999999" customHeight="1" x14ac:dyDescent="0.25">
      <c r="A19" s="5"/>
      <c r="B19" s="9" t="s">
        <v>25</v>
      </c>
      <c r="C19" s="20" t="s">
        <v>40</v>
      </c>
      <c r="D19" s="54"/>
      <c r="E19" s="67">
        <v>21100</v>
      </c>
      <c r="F19" s="65"/>
      <c r="G19" s="66"/>
      <c r="H19" s="61">
        <f t="shared" si="0"/>
        <v>21100</v>
      </c>
    </row>
    <row r="20" spans="1:14" ht="20.149999999999999" customHeight="1" thickBot="1" x14ac:dyDescent="0.3">
      <c r="A20" s="5"/>
      <c r="B20" s="11" t="s">
        <v>37</v>
      </c>
      <c r="C20" s="52" t="s">
        <v>40</v>
      </c>
      <c r="D20" s="53"/>
      <c r="E20" s="62"/>
      <c r="F20" s="61"/>
      <c r="G20" s="61" t="e">
        <f>#REF!</f>
        <v>#REF!</v>
      </c>
      <c r="H20" s="61" t="e">
        <f t="shared" si="0"/>
        <v>#REF!</v>
      </c>
    </row>
    <row r="21" spans="1:14" ht="20.149999999999999" customHeight="1" thickBot="1" x14ac:dyDescent="0.3">
      <c r="A21" s="228" t="s">
        <v>33</v>
      </c>
      <c r="B21" s="229"/>
      <c r="C21" s="229"/>
      <c r="D21" s="76">
        <f t="shared" ref="D21:G21" si="5">SUM(D18:D20)</f>
        <v>0</v>
      </c>
      <c r="E21" s="76">
        <f t="shared" si="5"/>
        <v>21100</v>
      </c>
      <c r="F21" s="76">
        <f t="shared" si="5"/>
        <v>0</v>
      </c>
      <c r="G21" s="76" t="e">
        <f t="shared" si="5"/>
        <v>#REF!</v>
      </c>
      <c r="H21" s="69" t="e">
        <f t="shared" si="0"/>
        <v>#REF!</v>
      </c>
    </row>
    <row r="22" spans="1:14" ht="20.149999999999999" customHeight="1" thickBot="1" x14ac:dyDescent="0.3">
      <c r="A22" s="232" t="s">
        <v>65</v>
      </c>
      <c r="B22" s="233"/>
      <c r="C22" s="234"/>
      <c r="D22" s="74"/>
      <c r="E22" s="74"/>
      <c r="F22" s="58">
        <v>260417</v>
      </c>
      <c r="G22" s="58">
        <v>52083</v>
      </c>
      <c r="H22" s="58">
        <f t="shared" si="0"/>
        <v>312500</v>
      </c>
    </row>
    <row r="23" spans="1:14" ht="43.45" customHeight="1" thickBot="1" x14ac:dyDescent="0.3">
      <c r="A23" s="232" t="s">
        <v>7</v>
      </c>
      <c r="B23" s="233"/>
      <c r="C23" s="234"/>
      <c r="D23" s="58" t="e">
        <f t="shared" ref="D23:G23" si="6">D8+D11+D14+D17+D21+D22</f>
        <v>#REF!</v>
      </c>
      <c r="E23" s="58">
        <f t="shared" si="6"/>
        <v>80157</v>
      </c>
      <c r="F23" s="58">
        <f>F8+F11+F14+F17+F21+F22</f>
        <v>398559</v>
      </c>
      <c r="G23" s="58" t="e">
        <f t="shared" si="6"/>
        <v>#REF!</v>
      </c>
      <c r="H23" s="58" t="e">
        <f>H8+H11+H14+H17+H21+H22</f>
        <v>#REF!</v>
      </c>
      <c r="J23" s="12"/>
      <c r="K23" s="12"/>
    </row>
    <row r="24" spans="1:14" x14ac:dyDescent="0.25">
      <c r="E24" s="4"/>
      <c r="H24" s="77"/>
    </row>
    <row r="25" spans="1:14" x14ac:dyDescent="0.25">
      <c r="A25" s="253" t="s">
        <v>75</v>
      </c>
      <c r="B25" s="254"/>
      <c r="C25" s="255"/>
      <c r="D25" s="260" t="s">
        <v>78</v>
      </c>
      <c r="E25" s="262" t="s">
        <v>76</v>
      </c>
      <c r="F25" s="262" t="s">
        <v>77</v>
      </c>
      <c r="G25" s="263" t="s">
        <v>3</v>
      </c>
      <c r="H25" s="265" t="s">
        <v>7</v>
      </c>
    </row>
    <row r="26" spans="1:14" s="91" customFormat="1" ht="38.25" customHeight="1" x14ac:dyDescent="0.3">
      <c r="A26" s="256"/>
      <c r="B26" s="257"/>
      <c r="C26" s="258"/>
      <c r="D26" s="261"/>
      <c r="E26" s="261"/>
      <c r="F26" s="262"/>
      <c r="G26" s="264"/>
      <c r="H26" s="266"/>
    </row>
    <row r="27" spans="1:14" s="111" customFormat="1" ht="15.75" customHeight="1" x14ac:dyDescent="0.35">
      <c r="A27" s="259" t="s">
        <v>101</v>
      </c>
      <c r="B27" s="259"/>
      <c r="C27" s="259"/>
      <c r="D27" s="182"/>
      <c r="E27" s="182">
        <v>-10320</v>
      </c>
      <c r="F27" s="182">
        <v>8600</v>
      </c>
      <c r="G27" s="182">
        <v>1720</v>
      </c>
      <c r="H27" s="182">
        <f>SUM(D27:G27)</f>
        <v>0</v>
      </c>
    </row>
    <row r="28" spans="1:14" s="111" customFormat="1" ht="18" x14ac:dyDescent="0.35">
      <c r="A28" s="259" t="s">
        <v>102</v>
      </c>
      <c r="B28" s="259"/>
      <c r="C28" s="259"/>
      <c r="D28" s="182"/>
      <c r="E28" s="182">
        <v>5985</v>
      </c>
      <c r="F28" s="182"/>
      <c r="G28" s="182">
        <v>-5985</v>
      </c>
      <c r="H28" s="182">
        <f t="shared" ref="H28" si="7">SUM(D28:G28)</f>
        <v>0</v>
      </c>
    </row>
    <row r="29" spans="1:14" s="110" customFormat="1" ht="18" x14ac:dyDescent="0.35">
      <c r="A29" s="251" t="s">
        <v>80</v>
      </c>
      <c r="B29" s="251"/>
      <c r="C29" s="251"/>
      <c r="D29" s="191">
        <f>SUM(D27:D28)</f>
        <v>0</v>
      </c>
      <c r="E29" s="191">
        <f t="shared" ref="E29:H29" si="8">SUM(E27:E28)</f>
        <v>-4335</v>
      </c>
      <c r="F29" s="191">
        <f t="shared" si="8"/>
        <v>8600</v>
      </c>
      <c r="G29" s="191">
        <f t="shared" si="8"/>
        <v>-4265</v>
      </c>
      <c r="H29" s="191">
        <f t="shared" si="8"/>
        <v>0</v>
      </c>
    </row>
    <row r="30" spans="1:14" s="111" customFormat="1" ht="18" x14ac:dyDescent="0.35">
      <c r="A30" s="259" t="s">
        <v>106</v>
      </c>
      <c r="B30" s="259"/>
      <c r="C30" s="259"/>
      <c r="D30" s="185"/>
      <c r="E30" s="182">
        <v>2009</v>
      </c>
      <c r="F30" s="185"/>
      <c r="G30" s="185">
        <v>-2009</v>
      </c>
      <c r="H30" s="182">
        <f>SUM(E30:G30)</f>
        <v>0</v>
      </c>
    </row>
    <row r="31" spans="1:14" s="111" customFormat="1" ht="18" x14ac:dyDescent="0.35">
      <c r="A31" s="259" t="s">
        <v>101</v>
      </c>
      <c r="B31" s="259"/>
      <c r="C31" s="259"/>
      <c r="D31" s="185"/>
      <c r="E31" s="182">
        <f>2461+1739</f>
        <v>4200</v>
      </c>
      <c r="F31" s="185"/>
      <c r="G31" s="185">
        <f>-2461-1739</f>
        <v>-4200</v>
      </c>
      <c r="H31" s="182">
        <f>SUM(E31:G31)</f>
        <v>0</v>
      </c>
    </row>
    <row r="32" spans="1:14" s="91" customFormat="1" ht="18" x14ac:dyDescent="0.35">
      <c r="A32" s="251" t="s">
        <v>107</v>
      </c>
      <c r="B32" s="251"/>
      <c r="C32" s="251"/>
      <c r="D32" s="191">
        <f>SUM(D30:D31)</f>
        <v>0</v>
      </c>
      <c r="E32" s="191">
        <f t="shared" ref="E32:H32" si="9">SUM(E30:E31)</f>
        <v>6209</v>
      </c>
      <c r="F32" s="191">
        <f t="shared" si="9"/>
        <v>0</v>
      </c>
      <c r="G32" s="191">
        <f t="shared" si="9"/>
        <v>-6209</v>
      </c>
      <c r="H32" s="191">
        <f t="shared" si="9"/>
        <v>0</v>
      </c>
    </row>
    <row r="33" spans="1:9" s="111" customFormat="1" ht="15.05" customHeight="1" x14ac:dyDescent="0.35">
      <c r="A33" s="259" t="s">
        <v>106</v>
      </c>
      <c r="B33" s="259"/>
      <c r="C33" s="259"/>
      <c r="D33" s="185"/>
      <c r="E33" s="182">
        <f>1831-1037</f>
        <v>794</v>
      </c>
      <c r="F33" s="185"/>
      <c r="G33" s="185">
        <f>-1831+1037</f>
        <v>-794</v>
      </c>
      <c r="H33" s="185">
        <f>SUM(D33:G33)</f>
        <v>0</v>
      </c>
    </row>
    <row r="34" spans="1:9" s="111" customFormat="1" ht="15.75" customHeight="1" x14ac:dyDescent="0.35">
      <c r="A34" s="259" t="s">
        <v>101</v>
      </c>
      <c r="B34" s="259"/>
      <c r="C34" s="259"/>
      <c r="D34" s="185"/>
      <c r="E34" s="182">
        <f>2903-19770</f>
        <v>-16867</v>
      </c>
      <c r="F34" s="182">
        <v>19515</v>
      </c>
      <c r="G34" s="185">
        <f>-2903+255</f>
        <v>-2648</v>
      </c>
      <c r="H34" s="185">
        <f>SUM(D34:G34)</f>
        <v>0</v>
      </c>
    </row>
    <row r="35" spans="1:9" s="91" customFormat="1" ht="18" x14ac:dyDescent="0.35">
      <c r="A35" s="251" t="s">
        <v>103</v>
      </c>
      <c r="B35" s="251"/>
      <c r="C35" s="251"/>
      <c r="D35" s="191">
        <f>SUM(D33:D34)</f>
        <v>0</v>
      </c>
      <c r="E35" s="191">
        <f t="shared" ref="E35:H35" si="10">SUM(E33:E34)</f>
        <v>-16073</v>
      </c>
      <c r="F35" s="191">
        <f t="shared" si="10"/>
        <v>19515</v>
      </c>
      <c r="G35" s="191">
        <f t="shared" si="10"/>
        <v>-3442</v>
      </c>
      <c r="H35" s="191">
        <f t="shared" si="10"/>
        <v>0</v>
      </c>
    </row>
    <row r="36" spans="1:9" s="111" customFormat="1" ht="15.05" customHeight="1" x14ac:dyDescent="0.35">
      <c r="A36" s="259" t="s">
        <v>106</v>
      </c>
      <c r="B36" s="259"/>
      <c r="C36" s="259"/>
      <c r="D36" s="185"/>
      <c r="E36" s="182">
        <v>10111</v>
      </c>
      <c r="F36" s="185"/>
      <c r="G36" s="185">
        <v>-10111</v>
      </c>
      <c r="H36" s="185">
        <f>SUM(D36:G36)</f>
        <v>0</v>
      </c>
    </row>
    <row r="37" spans="1:9" s="111" customFormat="1" ht="15.05" customHeight="1" x14ac:dyDescent="0.35">
      <c r="A37" s="259" t="s">
        <v>101</v>
      </c>
      <c r="B37" s="259"/>
      <c r="C37" s="259"/>
      <c r="D37" s="185"/>
      <c r="E37" s="182">
        <v>1810</v>
      </c>
      <c r="F37" s="185">
        <v>7500</v>
      </c>
      <c r="G37" s="185">
        <f>-1810-7500</f>
        <v>-9310</v>
      </c>
      <c r="H37" s="185">
        <f>SUM(D37:G37)</f>
        <v>0</v>
      </c>
    </row>
    <row r="38" spans="1:9" s="91" customFormat="1" ht="18" x14ac:dyDescent="0.35">
      <c r="A38" s="251" t="s">
        <v>104</v>
      </c>
      <c r="B38" s="251"/>
      <c r="C38" s="251"/>
      <c r="D38" s="191">
        <f>SUM(D36:D37)</f>
        <v>0</v>
      </c>
      <c r="E38" s="191">
        <f t="shared" ref="E38:H38" si="11">SUM(E36:E37)</f>
        <v>11921</v>
      </c>
      <c r="F38" s="191">
        <f t="shared" si="11"/>
        <v>7500</v>
      </c>
      <c r="G38" s="191">
        <f t="shared" si="11"/>
        <v>-19421</v>
      </c>
      <c r="H38" s="191">
        <f t="shared" si="11"/>
        <v>0</v>
      </c>
    </row>
    <row r="39" spans="1:9" s="91" customFormat="1" ht="15.05" customHeight="1" x14ac:dyDescent="0.35">
      <c r="A39" s="259" t="s">
        <v>106</v>
      </c>
      <c r="B39" s="259"/>
      <c r="C39" s="259"/>
      <c r="D39" s="183">
        <v>0</v>
      </c>
      <c r="E39" s="184">
        <v>0</v>
      </c>
      <c r="F39" s="184">
        <v>0</v>
      </c>
      <c r="G39" s="184">
        <v>0</v>
      </c>
      <c r="H39" s="183"/>
    </row>
    <row r="40" spans="1:9" s="91" customFormat="1" ht="15.05" customHeight="1" x14ac:dyDescent="0.35">
      <c r="A40" s="259" t="s">
        <v>101</v>
      </c>
      <c r="B40" s="259"/>
      <c r="C40" s="259"/>
      <c r="D40" s="183">
        <v>0</v>
      </c>
      <c r="E40" s="184">
        <v>-21100</v>
      </c>
      <c r="F40" s="184">
        <v>17583</v>
      </c>
      <c r="G40" s="184">
        <v>3517</v>
      </c>
      <c r="H40" s="183">
        <f>SUM(D40:G40)</f>
        <v>0</v>
      </c>
    </row>
    <row r="41" spans="1:9" s="91" customFormat="1" ht="18" x14ac:dyDescent="0.35">
      <c r="A41" s="251" t="s">
        <v>105</v>
      </c>
      <c r="B41" s="251"/>
      <c r="C41" s="251"/>
      <c r="D41" s="191">
        <f>SUM(D39:D40)</f>
        <v>0</v>
      </c>
      <c r="E41" s="191">
        <f t="shared" ref="E41:H41" si="12">SUM(E39:E40)</f>
        <v>-21100</v>
      </c>
      <c r="F41" s="191">
        <f t="shared" si="12"/>
        <v>17583</v>
      </c>
      <c r="G41" s="191">
        <f t="shared" si="12"/>
        <v>3517</v>
      </c>
      <c r="H41" s="191">
        <f t="shared" si="12"/>
        <v>0</v>
      </c>
    </row>
    <row r="42" spans="1:9" ht="18" x14ac:dyDescent="0.35">
      <c r="A42" s="252" t="s">
        <v>110</v>
      </c>
      <c r="B42" s="252"/>
      <c r="C42" s="252"/>
      <c r="D42" s="186">
        <f>D22</f>
        <v>0</v>
      </c>
      <c r="E42" s="186">
        <f t="shared" ref="E42" si="13">E22</f>
        <v>0</v>
      </c>
      <c r="F42" s="186">
        <v>0</v>
      </c>
      <c r="G42" s="186">
        <v>0</v>
      </c>
      <c r="H42" s="186">
        <f>SUM(D42:G42)</f>
        <v>0</v>
      </c>
    </row>
    <row r="43" spans="1:9" s="28" customFormat="1" ht="20.85" thickBot="1" x14ac:dyDescent="0.45">
      <c r="A43" s="187" t="s">
        <v>108</v>
      </c>
      <c r="B43" s="187"/>
      <c r="C43" s="187"/>
      <c r="D43" s="188">
        <f>D29+D32+D35+D38+D41+D42</f>
        <v>0</v>
      </c>
      <c r="E43" s="188">
        <f t="shared" ref="E43:H43" si="14">E29+E32+E35+E38+E41+E42</f>
        <v>-23378</v>
      </c>
      <c r="F43" s="188">
        <f t="shared" si="14"/>
        <v>53198</v>
      </c>
      <c r="G43" s="188">
        <f t="shared" si="14"/>
        <v>-29820</v>
      </c>
      <c r="H43" s="188">
        <f t="shared" si="14"/>
        <v>0</v>
      </c>
    </row>
    <row r="44" spans="1:9" s="28" customFormat="1" ht="21.4" thickTop="1" thickBot="1" x14ac:dyDescent="0.45">
      <c r="A44" s="189" t="s">
        <v>109</v>
      </c>
      <c r="B44" s="189"/>
      <c r="C44" s="189"/>
      <c r="D44" s="190" t="e">
        <f>D23+D43</f>
        <v>#REF!</v>
      </c>
      <c r="E44" s="190">
        <f t="shared" ref="E44:H44" si="15">E23+E43</f>
        <v>56779</v>
      </c>
      <c r="F44" s="190">
        <f t="shared" si="15"/>
        <v>451757</v>
      </c>
      <c r="G44" s="190" t="e">
        <f t="shared" si="15"/>
        <v>#REF!</v>
      </c>
      <c r="H44" s="190" t="e">
        <f t="shared" si="15"/>
        <v>#REF!</v>
      </c>
    </row>
    <row r="45" spans="1:9" ht="13.5" thickTop="1" x14ac:dyDescent="0.25"/>
    <row r="46" spans="1:9" x14ac:dyDescent="0.25">
      <c r="D46" s="12"/>
      <c r="F46" s="12"/>
      <c r="G46" s="12"/>
      <c r="H46" s="12"/>
      <c r="I46" s="12"/>
    </row>
    <row r="47" spans="1:9" x14ac:dyDescent="0.25">
      <c r="D47" s="12"/>
      <c r="F47" s="12"/>
      <c r="G47" s="12"/>
      <c r="H47" s="12"/>
    </row>
  </sheetData>
  <mergeCells count="38">
    <mergeCell ref="A3:C3"/>
    <mergeCell ref="A4:B5"/>
    <mergeCell ref="C4:C5"/>
    <mergeCell ref="D4:D5"/>
    <mergeCell ref="E4:E5"/>
    <mergeCell ref="G4:G5"/>
    <mergeCell ref="H4:H5"/>
    <mergeCell ref="A8:C8"/>
    <mergeCell ref="A11:C11"/>
    <mergeCell ref="A14:C14"/>
    <mergeCell ref="F4:F5"/>
    <mergeCell ref="I17:N17"/>
    <mergeCell ref="A21:C21"/>
    <mergeCell ref="A22:C22"/>
    <mergeCell ref="A23:C23"/>
    <mergeCell ref="A27:C27"/>
    <mergeCell ref="A17:C17"/>
    <mergeCell ref="D25:D26"/>
    <mergeCell ref="E25:E26"/>
    <mergeCell ref="F25:F26"/>
    <mergeCell ref="G25:G26"/>
    <mergeCell ref="H25:H26"/>
    <mergeCell ref="A41:C41"/>
    <mergeCell ref="A42:C42"/>
    <mergeCell ref="A25:C26"/>
    <mergeCell ref="A35:C35"/>
    <mergeCell ref="A36:C36"/>
    <mergeCell ref="A37:C37"/>
    <mergeCell ref="A38:C38"/>
    <mergeCell ref="A39:C39"/>
    <mergeCell ref="A40:C40"/>
    <mergeCell ref="A29:C29"/>
    <mergeCell ref="A30:C30"/>
    <mergeCell ref="A31:C31"/>
    <mergeCell ref="A32:C32"/>
    <mergeCell ref="A33:C33"/>
    <mergeCell ref="A34:C34"/>
    <mergeCell ref="A28:C28"/>
  </mergeCells>
  <pageMargins left="0.78740157480314965" right="0.78740157480314965" top="0.6692913385826772" bottom="0.86614173228346458" header="0.27559055118110237" footer="0.39370078740157483"/>
  <pageSetup paperSize="9" scale="53" firstPageNumber="115" orientation="landscape" useFirstPageNumber="1" r:id="rId1"/>
  <headerFooter alignWithMargins="0">
    <oddFooter>&amp;L&amp;"Arial,Kurzíva"Rada Olomouckého kraje 30.11.2011
3. - Rozpočet Olomouckého kraje 2012 - návrh rozpočtu
Příloha č. 4a): Návrh rozpracovaných investičních akcí v roce 2012&amp;R&amp;"Arial,Kurzíva"Strana &amp;P (celkem xxx)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0"/>
    <pageSetUpPr fitToPage="1"/>
  </sheetPr>
  <dimension ref="A1:Q24"/>
  <sheetViews>
    <sheetView showGridLines="0" tabSelected="1" zoomScale="70" zoomScaleNormal="70" zoomScaleSheetLayoutView="75" workbookViewId="0">
      <selection activeCell="E39" sqref="E39"/>
    </sheetView>
  </sheetViews>
  <sheetFormatPr defaultColWidth="9.09765625" defaultRowHeight="12.95" x14ac:dyDescent="0.25"/>
  <cols>
    <col min="1" max="1" width="7" style="4" customWidth="1"/>
    <col min="2" max="2" width="44.59765625" style="4" customWidth="1"/>
    <col min="3" max="3" width="56.8984375" style="4" customWidth="1"/>
    <col min="4" max="4" width="24.09765625" style="4" customWidth="1"/>
    <col min="5" max="5" width="22.296875" style="12" customWidth="1"/>
    <col min="6" max="7" width="24.09765625" style="4" customWidth="1"/>
    <col min="8" max="8" width="21.8984375" style="4" customWidth="1"/>
    <col min="9" max="9" width="9.09765625" style="4"/>
    <col min="10" max="10" width="20" style="4" customWidth="1"/>
    <col min="11" max="16384" width="9.09765625" style="4"/>
  </cols>
  <sheetData>
    <row r="1" spans="1:17" s="28" customFormat="1" ht="32.200000000000003" customHeight="1" x14ac:dyDescent="0.4">
      <c r="E1" s="29"/>
    </row>
    <row r="2" spans="1:17" ht="21.8" customHeight="1" x14ac:dyDescent="0.4">
      <c r="A2" s="28" t="s">
        <v>116</v>
      </c>
    </row>
    <row r="3" spans="1:17" ht="25.45" customHeight="1" thickBot="1" x14ac:dyDescent="0.35">
      <c r="A3" s="235"/>
      <c r="B3" s="235"/>
      <c r="C3" s="235"/>
      <c r="D3" s="78"/>
      <c r="E3" s="30"/>
      <c r="H3" s="31" t="s">
        <v>17</v>
      </c>
    </row>
    <row r="4" spans="1:17" ht="65.25" customHeight="1" x14ac:dyDescent="0.25">
      <c r="A4" s="245" t="s">
        <v>4</v>
      </c>
      <c r="B4" s="246"/>
      <c r="C4" s="249" t="s">
        <v>29</v>
      </c>
      <c r="D4" s="249" t="s">
        <v>67</v>
      </c>
      <c r="E4" s="243" t="s">
        <v>50</v>
      </c>
      <c r="F4" s="243" t="s">
        <v>51</v>
      </c>
      <c r="G4" s="237" t="s">
        <v>36</v>
      </c>
      <c r="H4" s="239" t="s">
        <v>7</v>
      </c>
    </row>
    <row r="5" spans="1:17" ht="20.149999999999999" customHeight="1" thickBot="1" x14ac:dyDescent="0.3">
      <c r="A5" s="247"/>
      <c r="B5" s="248"/>
      <c r="C5" s="250"/>
      <c r="D5" s="250"/>
      <c r="E5" s="250"/>
      <c r="F5" s="244"/>
      <c r="G5" s="238"/>
      <c r="H5" s="240"/>
    </row>
    <row r="6" spans="1:17" ht="19.55" customHeight="1" x14ac:dyDescent="0.25">
      <c r="A6" s="5"/>
      <c r="B6" s="8" t="s">
        <v>27</v>
      </c>
      <c r="C6" s="20" t="s">
        <v>40</v>
      </c>
      <c r="D6" s="62">
        <v>100</v>
      </c>
      <c r="E6" s="62">
        <v>5448</v>
      </c>
      <c r="F6" s="62">
        <v>55768</v>
      </c>
      <c r="G6" s="62">
        <v>11154</v>
      </c>
      <c r="H6" s="61">
        <f t="shared" ref="H6:H22" si="0">SUM(D6:G6)</f>
        <v>72470</v>
      </c>
    </row>
    <row r="7" spans="1:17" ht="19.55" customHeight="1" thickBot="1" x14ac:dyDescent="0.3">
      <c r="A7" s="5"/>
      <c r="B7" s="47" t="s">
        <v>27</v>
      </c>
      <c r="C7" s="17" t="s">
        <v>60</v>
      </c>
      <c r="D7" s="62">
        <v>0</v>
      </c>
      <c r="E7" s="62">
        <v>5985</v>
      </c>
      <c r="F7" s="62">
        <v>0</v>
      </c>
      <c r="G7" s="62">
        <v>2150</v>
      </c>
      <c r="H7" s="61">
        <f>SUM(D7:G7)</f>
        <v>8135</v>
      </c>
    </row>
    <row r="8" spans="1:17" ht="20.149999999999999" customHeight="1" thickBot="1" x14ac:dyDescent="0.3">
      <c r="A8" s="228" t="s">
        <v>30</v>
      </c>
      <c r="B8" s="229"/>
      <c r="C8" s="229"/>
      <c r="D8" s="68">
        <f t="shared" ref="D8:G8" si="1">SUM(D6:D7)</f>
        <v>100</v>
      </c>
      <c r="E8" s="68">
        <f t="shared" si="1"/>
        <v>11433</v>
      </c>
      <c r="F8" s="68">
        <f t="shared" si="1"/>
        <v>55768</v>
      </c>
      <c r="G8" s="68">
        <f t="shared" si="1"/>
        <v>13304</v>
      </c>
      <c r="H8" s="69">
        <f t="shared" si="0"/>
        <v>80605</v>
      </c>
    </row>
    <row r="9" spans="1:17" ht="20.149999999999999" customHeight="1" x14ac:dyDescent="0.25">
      <c r="A9" s="7"/>
      <c r="B9" s="16" t="s">
        <v>0</v>
      </c>
      <c r="C9" s="21" t="s">
        <v>39</v>
      </c>
      <c r="D9" s="70">
        <v>0</v>
      </c>
      <c r="E9" s="70">
        <v>2209</v>
      </c>
      <c r="F9" s="70">
        <v>0</v>
      </c>
      <c r="G9" s="70">
        <v>588</v>
      </c>
      <c r="H9" s="60">
        <f t="shared" si="0"/>
        <v>2797</v>
      </c>
    </row>
    <row r="10" spans="1:17" ht="20.149999999999999" customHeight="1" thickBot="1" x14ac:dyDescent="0.3">
      <c r="A10" s="15"/>
      <c r="B10" s="11" t="s">
        <v>0</v>
      </c>
      <c r="C10" s="51" t="s">
        <v>40</v>
      </c>
      <c r="D10" s="75">
        <v>0</v>
      </c>
      <c r="E10" s="75">
        <v>22290</v>
      </c>
      <c r="F10" s="75">
        <v>40132</v>
      </c>
      <c r="G10" s="75">
        <v>4898</v>
      </c>
      <c r="H10" s="61">
        <f>SUM(D10:G10)</f>
        <v>67320</v>
      </c>
    </row>
    <row r="11" spans="1:17" ht="20.149999999999999" customHeight="1" thickBot="1" x14ac:dyDescent="0.3">
      <c r="A11" s="228" t="s">
        <v>31</v>
      </c>
      <c r="B11" s="229"/>
      <c r="C11" s="229"/>
      <c r="D11" s="68">
        <f t="shared" ref="D11:G11" si="2">SUM(D9:D10)</f>
        <v>0</v>
      </c>
      <c r="E11" s="68">
        <f t="shared" si="2"/>
        <v>24499</v>
      </c>
      <c r="F11" s="68">
        <f t="shared" si="2"/>
        <v>40132</v>
      </c>
      <c r="G11" s="68">
        <f t="shared" si="2"/>
        <v>5486</v>
      </c>
      <c r="H11" s="69">
        <f t="shared" si="0"/>
        <v>70117</v>
      </c>
    </row>
    <row r="12" spans="1:17" ht="20.149999999999999" customHeight="1" x14ac:dyDescent="0.25">
      <c r="A12" s="6"/>
      <c r="B12" s="10" t="s">
        <v>1</v>
      </c>
      <c r="C12" s="20" t="s">
        <v>39</v>
      </c>
      <c r="D12" s="70">
        <f>'Kultura-PD'!N12</f>
        <v>0</v>
      </c>
      <c r="E12" s="70">
        <f>'Kultura-PD'!O12</f>
        <v>794</v>
      </c>
      <c r="F12" s="70">
        <f>'Kultura-PD'!P12</f>
        <v>0</v>
      </c>
      <c r="G12" s="219">
        <f>'Kultura-PD'!Q12</f>
        <v>486</v>
      </c>
      <c r="H12" s="218">
        <f t="shared" si="0"/>
        <v>1280</v>
      </c>
    </row>
    <row r="13" spans="1:17" ht="20.149999999999999" customHeight="1" thickBot="1" x14ac:dyDescent="0.3">
      <c r="A13" s="5"/>
      <c r="B13" s="11" t="s">
        <v>1</v>
      </c>
      <c r="C13" s="20" t="s">
        <v>40</v>
      </c>
      <c r="D13" s="108">
        <v>0</v>
      </c>
      <c r="E13" s="108">
        <v>18583</v>
      </c>
      <c r="F13" s="108">
        <v>0</v>
      </c>
      <c r="G13" s="108">
        <v>0</v>
      </c>
      <c r="H13" s="60">
        <f t="shared" si="0"/>
        <v>18583</v>
      </c>
    </row>
    <row r="14" spans="1:17" ht="20.149999999999999" customHeight="1" thickBot="1" x14ac:dyDescent="0.3">
      <c r="A14" s="267" t="s">
        <v>32</v>
      </c>
      <c r="B14" s="268"/>
      <c r="C14" s="268"/>
      <c r="D14" s="221">
        <f>SUM(D12:D13)</f>
        <v>0</v>
      </c>
      <c r="E14" s="221">
        <f t="shared" ref="E14:G14" si="3">SUM(E12:E13)</f>
        <v>19377</v>
      </c>
      <c r="F14" s="221">
        <f>SUM(F12:F13)</f>
        <v>0</v>
      </c>
      <c r="G14" s="221">
        <f t="shared" si="3"/>
        <v>486</v>
      </c>
      <c r="H14" s="222">
        <f t="shared" si="0"/>
        <v>19863</v>
      </c>
      <c r="P14" s="4">
        <v>19515</v>
      </c>
      <c r="Q14" s="4">
        <v>255</v>
      </c>
    </row>
    <row r="15" spans="1:17" ht="20.149999999999999" customHeight="1" x14ac:dyDescent="0.25">
      <c r="A15" s="7"/>
      <c r="B15" s="10" t="s">
        <v>2</v>
      </c>
      <c r="C15" s="48" t="s">
        <v>39</v>
      </c>
      <c r="D15" s="109">
        <v>0</v>
      </c>
      <c r="E15" s="109">
        <v>14430</v>
      </c>
      <c r="F15" s="109">
        <v>0</v>
      </c>
      <c r="G15" s="109">
        <v>3579</v>
      </c>
      <c r="H15" s="60">
        <f t="shared" si="0"/>
        <v>18009</v>
      </c>
    </row>
    <row r="16" spans="1:17" ht="20.149999999999999" customHeight="1" thickBot="1" x14ac:dyDescent="0.3">
      <c r="A16" s="5"/>
      <c r="B16" s="9" t="s">
        <v>2</v>
      </c>
      <c r="C16" s="79" t="s">
        <v>40</v>
      </c>
      <c r="D16" s="81">
        <v>0</v>
      </c>
      <c r="E16" s="81">
        <v>1810</v>
      </c>
      <c r="F16" s="81">
        <v>58342</v>
      </c>
      <c r="G16" s="81">
        <v>44668</v>
      </c>
      <c r="H16" s="66">
        <f t="shared" si="0"/>
        <v>104820</v>
      </c>
    </row>
    <row r="17" spans="1:14" ht="20.149999999999999" customHeight="1" thickBot="1" x14ac:dyDescent="0.3">
      <c r="A17" s="232" t="s">
        <v>34</v>
      </c>
      <c r="B17" s="233"/>
      <c r="C17" s="233"/>
      <c r="D17" s="221">
        <f t="shared" ref="D17:G17" si="4">SUM(D15:D16)</f>
        <v>0</v>
      </c>
      <c r="E17" s="221">
        <f t="shared" si="4"/>
        <v>16240</v>
      </c>
      <c r="F17" s="221">
        <f t="shared" si="4"/>
        <v>58342</v>
      </c>
      <c r="G17" s="221">
        <f t="shared" si="4"/>
        <v>48247</v>
      </c>
      <c r="H17" s="58">
        <f t="shared" si="0"/>
        <v>122829</v>
      </c>
      <c r="I17" s="231"/>
      <c r="J17" s="231"/>
      <c r="K17" s="231"/>
      <c r="L17" s="231"/>
      <c r="M17" s="231"/>
      <c r="N17" s="231"/>
    </row>
    <row r="18" spans="1:14" ht="20.149999999999999" customHeight="1" x14ac:dyDescent="0.25">
      <c r="A18" s="5"/>
      <c r="B18" s="11" t="s">
        <v>25</v>
      </c>
      <c r="C18" s="20" t="s">
        <v>39</v>
      </c>
      <c r="D18" s="70">
        <v>0</v>
      </c>
      <c r="E18" s="70">
        <v>0</v>
      </c>
      <c r="F18" s="70">
        <v>0</v>
      </c>
      <c r="G18" s="70">
        <v>273</v>
      </c>
      <c r="H18" s="60">
        <f t="shared" si="0"/>
        <v>273</v>
      </c>
    </row>
    <row r="19" spans="1:14" ht="20.149999999999999" customHeight="1" x14ac:dyDescent="0.25">
      <c r="A19" s="5"/>
      <c r="B19" s="9" t="s">
        <v>25</v>
      </c>
      <c r="C19" s="20" t="s">
        <v>40</v>
      </c>
      <c r="D19" s="67">
        <v>0</v>
      </c>
      <c r="E19" s="67">
        <v>0</v>
      </c>
      <c r="F19" s="67">
        <v>17583</v>
      </c>
      <c r="G19" s="67">
        <v>3517</v>
      </c>
      <c r="H19" s="61">
        <f t="shared" si="0"/>
        <v>21100</v>
      </c>
    </row>
    <row r="20" spans="1:14" ht="20.149999999999999" customHeight="1" thickBot="1" x14ac:dyDescent="0.3">
      <c r="A20" s="5"/>
      <c r="B20" s="11" t="s">
        <v>37</v>
      </c>
      <c r="C20" s="52" t="s">
        <v>40</v>
      </c>
      <c r="D20" s="53"/>
      <c r="E20" s="62"/>
      <c r="F20" s="61"/>
      <c r="G20" s="61">
        <v>10853</v>
      </c>
      <c r="H20" s="61">
        <f t="shared" si="0"/>
        <v>10853</v>
      </c>
    </row>
    <row r="21" spans="1:14" ht="20.149999999999999" customHeight="1" thickBot="1" x14ac:dyDescent="0.3">
      <c r="A21" s="228" t="s">
        <v>33</v>
      </c>
      <c r="B21" s="229"/>
      <c r="C21" s="229"/>
      <c r="D21" s="76">
        <f t="shared" ref="D21:G21" si="5">SUM(D18:D20)</f>
        <v>0</v>
      </c>
      <c r="E21" s="76">
        <f t="shared" si="5"/>
        <v>0</v>
      </c>
      <c r="F21" s="76">
        <f t="shared" si="5"/>
        <v>17583</v>
      </c>
      <c r="G21" s="76">
        <f t="shared" si="5"/>
        <v>14643</v>
      </c>
      <c r="H21" s="69">
        <f t="shared" si="0"/>
        <v>32226</v>
      </c>
    </row>
    <row r="22" spans="1:14" ht="20.149999999999999" customHeight="1" thickBot="1" x14ac:dyDescent="0.3">
      <c r="A22" s="232" t="s">
        <v>65</v>
      </c>
      <c r="B22" s="233"/>
      <c r="C22" s="234"/>
      <c r="D22" s="74"/>
      <c r="E22" s="74"/>
      <c r="F22" s="58">
        <v>260417</v>
      </c>
      <c r="G22" s="58">
        <v>52083</v>
      </c>
      <c r="H22" s="58">
        <f t="shared" si="0"/>
        <v>312500</v>
      </c>
    </row>
    <row r="23" spans="1:14" ht="43.45" customHeight="1" thickBot="1" x14ac:dyDescent="0.3">
      <c r="A23" s="232" t="s">
        <v>7</v>
      </c>
      <c r="B23" s="233"/>
      <c r="C23" s="234"/>
      <c r="D23" s="58">
        <f t="shared" ref="D23:H23" si="6">D8+D11+D14+D17+D21+D22</f>
        <v>100</v>
      </c>
      <c r="E23" s="58">
        <f t="shared" si="6"/>
        <v>71549</v>
      </c>
      <c r="F23" s="58">
        <f t="shared" si="6"/>
        <v>432242</v>
      </c>
      <c r="G23" s="58">
        <f t="shared" si="6"/>
        <v>134249</v>
      </c>
      <c r="H23" s="222">
        <f t="shared" si="6"/>
        <v>638140</v>
      </c>
      <c r="J23" s="12"/>
      <c r="K23" s="12"/>
    </row>
    <row r="24" spans="1:14" x14ac:dyDescent="0.25">
      <c r="E24" s="4"/>
      <c r="H24" s="77"/>
    </row>
  </sheetData>
  <mergeCells count="16">
    <mergeCell ref="A23:C23"/>
    <mergeCell ref="A3:C3"/>
    <mergeCell ref="A4:B5"/>
    <mergeCell ref="C4:C5"/>
    <mergeCell ref="A8:C8"/>
    <mergeCell ref="A11:C11"/>
    <mergeCell ref="A14:C14"/>
    <mergeCell ref="A17:C17"/>
    <mergeCell ref="A22:C22"/>
    <mergeCell ref="H4:H5"/>
    <mergeCell ref="I17:N17"/>
    <mergeCell ref="A21:C21"/>
    <mergeCell ref="D4:D5"/>
    <mergeCell ref="E4:E5"/>
    <mergeCell ref="G4:G5"/>
    <mergeCell ref="F4:F5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58" firstPageNumber="4" orientation="landscape" useFirstPageNumber="1" r:id="rId1"/>
  <headerFooter alignWithMargins="0">
    <oddFooter>&amp;L&amp;"Arial,Kurzíva"Zastupitelstvo Olomouckého kraje 29-06-2012
25. Aktualizace plánu investičních akcí na rok 2012
Příloha č. 1 - Financování rozpracovaných investičních akcí &amp;R&amp;"Arial,Kurzíva"Strana &amp;P (celkem 9)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1"/>
    <pageSetUpPr fitToPage="1"/>
  </sheetPr>
  <dimension ref="A1:BL15"/>
  <sheetViews>
    <sheetView tabSelected="1" zoomScale="75" zoomScaleNormal="75" zoomScaleSheetLayoutView="75" workbookViewId="0">
      <selection activeCell="E39" sqref="E39"/>
    </sheetView>
  </sheetViews>
  <sheetFormatPr defaultColWidth="29.69921875" defaultRowHeight="12.95" x14ac:dyDescent="0.25"/>
  <cols>
    <col min="1" max="1" width="4.8984375" style="2" customWidth="1"/>
    <col min="2" max="2" width="5.69921875" style="32" customWidth="1"/>
    <col min="3" max="3" width="15.59765625" style="32" customWidth="1"/>
    <col min="4" max="4" width="6.8984375" style="32" customWidth="1"/>
    <col min="5" max="5" width="7.3984375" style="32" customWidth="1"/>
    <col min="6" max="6" width="37.8984375" style="2" customWidth="1"/>
    <col min="7" max="7" width="55.296875" style="2" customWidth="1"/>
    <col min="8" max="8" width="9.3984375" style="32" customWidth="1"/>
    <col min="9" max="9" width="11.296875" style="32" customWidth="1"/>
    <col min="10" max="10" width="11.69921875" style="45" customWidth="1"/>
    <col min="11" max="11" width="12.09765625" style="46" customWidth="1"/>
    <col min="12" max="12" width="12.69921875" style="46" customWidth="1"/>
    <col min="13" max="13" width="14.296875" style="32" customWidth="1"/>
    <col min="14" max="18" width="12.69921875" style="45" customWidth="1"/>
    <col min="19" max="19" width="12.296875" style="45" customWidth="1"/>
    <col min="20" max="20" width="6.296875" style="2" customWidth="1"/>
    <col min="21" max="35" width="29.69921875" style="2" customWidth="1"/>
    <col min="36" max="16384" width="29.69921875" style="2"/>
  </cols>
  <sheetData>
    <row r="1" spans="1:64" s="13" customFormat="1" ht="18" x14ac:dyDescent="0.35">
      <c r="A1" s="35" t="s">
        <v>6</v>
      </c>
      <c r="B1" s="36"/>
      <c r="C1" s="36"/>
      <c r="D1" s="36"/>
      <c r="E1" s="36"/>
      <c r="F1" s="37"/>
      <c r="G1" s="36"/>
      <c r="H1" s="32"/>
      <c r="I1" s="38"/>
      <c r="J1" s="38"/>
      <c r="K1" s="42"/>
      <c r="L1" s="38"/>
      <c r="M1" s="38"/>
      <c r="N1" s="38"/>
      <c r="O1" s="38"/>
      <c r="P1" s="38"/>
      <c r="Q1" s="38"/>
      <c r="R1" s="38"/>
      <c r="S1" s="38"/>
      <c r="T1" s="36"/>
      <c r="U1" s="43"/>
    </row>
    <row r="2" spans="1:64" s="13" customFormat="1" ht="15.2" x14ac:dyDescent="0.3">
      <c r="A2" s="33" t="s">
        <v>8</v>
      </c>
      <c r="B2" s="33"/>
      <c r="C2" s="33"/>
      <c r="D2" s="33"/>
      <c r="E2" s="33"/>
      <c r="F2" s="33" t="s">
        <v>9</v>
      </c>
      <c r="G2" s="39" t="s">
        <v>10</v>
      </c>
      <c r="H2" s="32"/>
      <c r="I2" s="33"/>
      <c r="J2" s="40"/>
      <c r="K2" s="44"/>
      <c r="L2" s="40"/>
      <c r="M2" s="40"/>
      <c r="N2" s="40"/>
      <c r="O2" s="40"/>
      <c r="P2" s="40"/>
      <c r="Q2" s="40"/>
      <c r="R2" s="40"/>
      <c r="S2" s="40"/>
      <c r="T2" s="33"/>
      <c r="U2" s="43"/>
    </row>
    <row r="3" spans="1:64" s="13" customFormat="1" ht="17.3" customHeight="1" x14ac:dyDescent="0.25">
      <c r="A3" s="33"/>
      <c r="B3" s="33"/>
      <c r="C3" s="33"/>
      <c r="D3" s="33"/>
      <c r="E3" s="33"/>
      <c r="F3" s="33" t="s">
        <v>11</v>
      </c>
      <c r="G3" s="33"/>
      <c r="H3" s="32"/>
      <c r="I3" s="33"/>
      <c r="J3" s="40"/>
      <c r="K3" s="44"/>
      <c r="L3" s="40"/>
      <c r="M3" s="40"/>
      <c r="N3" s="40"/>
      <c r="O3" s="40"/>
      <c r="P3" s="40"/>
      <c r="Q3" s="40"/>
      <c r="R3" s="40"/>
      <c r="S3" s="40"/>
      <c r="T3" s="33"/>
      <c r="U3" s="43"/>
    </row>
    <row r="4" spans="1:64" s="33" customFormat="1" ht="14.65" thickBot="1" x14ac:dyDescent="0.3">
      <c r="F4" s="41"/>
      <c r="J4" s="40"/>
      <c r="K4" s="40"/>
      <c r="L4" s="40"/>
      <c r="M4" s="40"/>
      <c r="N4" s="40"/>
      <c r="O4" s="40"/>
      <c r="P4" s="40"/>
      <c r="Q4" s="40"/>
      <c r="R4" s="40"/>
      <c r="S4" s="40" t="s">
        <v>17</v>
      </c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</row>
    <row r="5" spans="1:64" ht="36" customHeight="1" thickBot="1" x14ac:dyDescent="0.3">
      <c r="A5" s="269" t="s">
        <v>59</v>
      </c>
      <c r="B5" s="270"/>
      <c r="C5" s="270"/>
      <c r="D5" s="270"/>
      <c r="E5" s="270"/>
      <c r="F5" s="270"/>
      <c r="G5" s="270"/>
      <c r="H5" s="270"/>
      <c r="I5" s="270"/>
      <c r="J5" s="270"/>
      <c r="K5" s="270"/>
      <c r="L5" s="270"/>
      <c r="M5" s="270"/>
      <c r="N5" s="270"/>
      <c r="O5" s="270"/>
      <c r="P5" s="270"/>
      <c r="Q5" s="270"/>
      <c r="R5" s="270"/>
      <c r="S5" s="271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</row>
    <row r="6" spans="1:64" ht="36" customHeight="1" thickBot="1" x14ac:dyDescent="0.3">
      <c r="A6" s="269" t="s">
        <v>52</v>
      </c>
      <c r="B6" s="270"/>
      <c r="C6" s="270"/>
      <c r="D6" s="270"/>
      <c r="E6" s="270"/>
      <c r="F6" s="270"/>
      <c r="G6" s="270"/>
      <c r="H6" s="270"/>
      <c r="I6" s="270"/>
      <c r="J6" s="270"/>
      <c r="K6" s="270"/>
      <c r="L6" s="270"/>
      <c r="M6" s="270"/>
      <c r="N6" s="270"/>
      <c r="O6" s="270"/>
      <c r="P6" s="270"/>
      <c r="Q6" s="270"/>
      <c r="R6" s="270"/>
      <c r="S6" s="271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</row>
    <row r="7" spans="1:64" ht="27.7" customHeight="1" thickBot="1" x14ac:dyDescent="0.3">
      <c r="A7" s="284" t="s">
        <v>26</v>
      </c>
      <c r="B7" s="284" t="s">
        <v>18</v>
      </c>
      <c r="C7" s="274" t="s">
        <v>13</v>
      </c>
      <c r="D7" s="274" t="s">
        <v>12</v>
      </c>
      <c r="E7" s="274" t="s">
        <v>14</v>
      </c>
      <c r="F7" s="283" t="s">
        <v>19</v>
      </c>
      <c r="G7" s="286" t="s">
        <v>20</v>
      </c>
      <c r="H7" s="288" t="s">
        <v>21</v>
      </c>
      <c r="I7" s="286" t="s">
        <v>22</v>
      </c>
      <c r="J7" s="272" t="s">
        <v>23</v>
      </c>
      <c r="K7" s="272" t="s">
        <v>24</v>
      </c>
      <c r="L7" s="272" t="s">
        <v>55</v>
      </c>
      <c r="M7" s="279" t="s">
        <v>56</v>
      </c>
      <c r="N7" s="280"/>
      <c r="O7" s="280"/>
      <c r="P7" s="280"/>
      <c r="Q7" s="281"/>
      <c r="R7" s="290" t="s">
        <v>112</v>
      </c>
      <c r="S7" s="282" t="s">
        <v>113</v>
      </c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</row>
    <row r="8" spans="1:64" ht="60.05" customHeight="1" thickBot="1" x14ac:dyDescent="0.3">
      <c r="A8" s="285"/>
      <c r="B8" s="285"/>
      <c r="C8" s="275"/>
      <c r="D8" s="275"/>
      <c r="E8" s="275"/>
      <c r="F8" s="282"/>
      <c r="G8" s="287"/>
      <c r="H8" s="289"/>
      <c r="I8" s="287"/>
      <c r="J8" s="273"/>
      <c r="K8" s="273"/>
      <c r="L8" s="273"/>
      <c r="M8" s="1" t="s">
        <v>28</v>
      </c>
      <c r="N8" s="97" t="s">
        <v>38</v>
      </c>
      <c r="O8" s="98" t="s">
        <v>79</v>
      </c>
      <c r="P8" s="98" t="s">
        <v>77</v>
      </c>
      <c r="Q8" s="194" t="s">
        <v>3</v>
      </c>
      <c r="R8" s="291"/>
      <c r="S8" s="283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</row>
    <row r="9" spans="1:64" ht="55.55" customHeight="1" x14ac:dyDescent="0.25">
      <c r="A9" s="83">
        <v>1</v>
      </c>
      <c r="B9" s="84" t="s">
        <v>35</v>
      </c>
      <c r="C9" s="85" t="s">
        <v>68</v>
      </c>
      <c r="D9" s="86" t="s">
        <v>49</v>
      </c>
      <c r="E9" s="86" t="s">
        <v>15</v>
      </c>
      <c r="F9" s="192" t="s">
        <v>41</v>
      </c>
      <c r="G9" s="193" t="s">
        <v>69</v>
      </c>
      <c r="H9" s="49" t="s">
        <v>45</v>
      </c>
      <c r="I9" s="50" t="s">
        <v>16</v>
      </c>
      <c r="J9" s="23">
        <v>158</v>
      </c>
      <c r="K9" s="87" t="s">
        <v>53</v>
      </c>
      <c r="L9" s="88">
        <v>109</v>
      </c>
      <c r="M9" s="101">
        <f>SUM(N9:Q9)</f>
        <v>49</v>
      </c>
      <c r="N9" s="102">
        <v>0</v>
      </c>
      <c r="O9" s="103"/>
      <c r="P9" s="103"/>
      <c r="Q9" s="104">
        <v>49</v>
      </c>
      <c r="R9" s="215"/>
      <c r="S9" s="195">
        <f>J9-L9-M9</f>
        <v>0</v>
      </c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</row>
    <row r="10" spans="1:64" ht="55.55" customHeight="1" x14ac:dyDescent="0.25">
      <c r="A10" s="201">
        <v>2</v>
      </c>
      <c r="B10" s="202" t="s">
        <v>35</v>
      </c>
      <c r="C10" s="203" t="s">
        <v>48</v>
      </c>
      <c r="D10" s="203" t="s">
        <v>49</v>
      </c>
      <c r="E10" s="203" t="s">
        <v>15</v>
      </c>
      <c r="F10" s="204" t="s">
        <v>42</v>
      </c>
      <c r="G10" s="205" t="s">
        <v>111</v>
      </c>
      <c r="H10" s="206" t="s">
        <v>66</v>
      </c>
      <c r="I10" s="207" t="s">
        <v>47</v>
      </c>
      <c r="J10" s="208">
        <v>1400</v>
      </c>
      <c r="K10" s="209" t="s">
        <v>54</v>
      </c>
      <c r="L10" s="210">
        <v>463</v>
      </c>
      <c r="M10" s="211">
        <f t="shared" ref="M10:M11" si="0">SUM(N10:Q10)</f>
        <v>437</v>
      </c>
      <c r="N10" s="212">
        <v>0</v>
      </c>
      <c r="O10" s="208"/>
      <c r="P10" s="208"/>
      <c r="Q10" s="214">
        <v>437</v>
      </c>
      <c r="R10" s="217" t="s">
        <v>115</v>
      </c>
      <c r="S10" s="220" t="s">
        <v>114</v>
      </c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</row>
    <row r="11" spans="1:64" s="13" customFormat="1" ht="81" customHeight="1" thickBot="1" x14ac:dyDescent="0.3">
      <c r="A11" s="83">
        <v>3</v>
      </c>
      <c r="B11" s="196" t="s">
        <v>5</v>
      </c>
      <c r="C11" s="196">
        <v>60003100634</v>
      </c>
      <c r="D11" s="196">
        <v>3314</v>
      </c>
      <c r="E11" s="196">
        <v>6121</v>
      </c>
      <c r="F11" s="197" t="s">
        <v>57</v>
      </c>
      <c r="G11" s="198" t="s">
        <v>58</v>
      </c>
      <c r="H11" s="196" t="s">
        <v>43</v>
      </c>
      <c r="I11" s="196" t="s">
        <v>44</v>
      </c>
      <c r="J11" s="199">
        <v>794</v>
      </c>
      <c r="K11" s="14" t="s">
        <v>53</v>
      </c>
      <c r="L11" s="200">
        <v>0</v>
      </c>
      <c r="M11" s="100">
        <f t="shared" si="0"/>
        <v>794</v>
      </c>
      <c r="N11" s="105">
        <v>0</v>
      </c>
      <c r="O11" s="106">
        <v>794</v>
      </c>
      <c r="P11" s="106"/>
      <c r="Q11" s="107"/>
      <c r="R11" s="216"/>
      <c r="S11" s="213">
        <f t="shared" ref="S11" si="1">J11-L11-M11</f>
        <v>0</v>
      </c>
    </row>
    <row r="12" spans="1:64" ht="36" customHeight="1" thickBot="1" x14ac:dyDescent="0.3">
      <c r="A12" s="276" t="s">
        <v>46</v>
      </c>
      <c r="B12" s="277"/>
      <c r="C12" s="277"/>
      <c r="D12" s="277"/>
      <c r="E12" s="277"/>
      <c r="F12" s="277"/>
      <c r="G12" s="278"/>
      <c r="H12" s="3"/>
      <c r="I12" s="3"/>
      <c r="J12" s="18">
        <f>SUM(J9:J11)</f>
        <v>2352</v>
      </c>
      <c r="K12" s="22"/>
      <c r="L12" s="25">
        <f>SUM(L9:L11)</f>
        <v>572</v>
      </c>
      <c r="M12" s="96">
        <f>SUM(M9:M11)</f>
        <v>1280</v>
      </c>
      <c r="N12" s="99">
        <f t="shared" ref="N12:S12" si="2">SUM(N9:N11)</f>
        <v>0</v>
      </c>
      <c r="O12" s="18">
        <f t="shared" si="2"/>
        <v>794</v>
      </c>
      <c r="P12" s="18">
        <f t="shared" si="2"/>
        <v>0</v>
      </c>
      <c r="Q12" s="24">
        <f t="shared" si="2"/>
        <v>486</v>
      </c>
      <c r="R12" s="27"/>
      <c r="S12" s="26">
        <f t="shared" si="2"/>
        <v>0</v>
      </c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</row>
    <row r="15" spans="1:64" x14ac:dyDescent="0.25">
      <c r="S15" s="89"/>
    </row>
  </sheetData>
  <mergeCells count="18">
    <mergeCell ref="A12:G12"/>
    <mergeCell ref="L7:L8"/>
    <mergeCell ref="M7:Q7"/>
    <mergeCell ref="S7:S8"/>
    <mergeCell ref="A7:A8"/>
    <mergeCell ref="B7:B8"/>
    <mergeCell ref="F7:F8"/>
    <mergeCell ref="G7:G8"/>
    <mergeCell ref="H7:H8"/>
    <mergeCell ref="I7:I8"/>
    <mergeCell ref="R7:R8"/>
    <mergeCell ref="A5:S5"/>
    <mergeCell ref="A6:S6"/>
    <mergeCell ref="K7:K8"/>
    <mergeCell ref="J7:J8"/>
    <mergeCell ref="C7:C8"/>
    <mergeCell ref="D7:D8"/>
    <mergeCell ref="E7:E8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46" firstPageNumber="5" orientation="landscape" useFirstPageNumber="1" r:id="rId1"/>
  <headerFooter alignWithMargins="0">
    <oddFooter>&amp;L&amp;"Arial,Kurzíva"Zastupitelstvo Olomouckého kraje 29-06-2012
25. Aktualizace plánu investičních akcí na rok 2012
Příloha č. 1 - Financování rozpracovaných investičních akcí &amp;R&amp;"Arial,Kurzíva"Strana &amp;P (celkem 9)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5</vt:i4>
      </vt:variant>
    </vt:vector>
  </HeadingPairs>
  <TitlesOfParts>
    <vt:vector size="9" baseType="lpstr">
      <vt:lpstr>sumář investice</vt:lpstr>
      <vt:lpstr>Souhrn - změny</vt:lpstr>
      <vt:lpstr>Souhrn</vt:lpstr>
      <vt:lpstr>Kultura-PD</vt:lpstr>
      <vt:lpstr>'Kultura-PD'!Názvy_tisku</vt:lpstr>
      <vt:lpstr>'Kultura-PD'!Oblast_tisku</vt:lpstr>
      <vt:lpstr>Souhrn!Oblast_tisku</vt:lpstr>
      <vt:lpstr>'Souhrn - změny'!Oblast_tisku</vt:lpstr>
      <vt:lpstr>'sumář investice'!Oblast_tisku</vt:lpstr>
    </vt:vector>
  </TitlesOfParts>
  <Company>SSOK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Foltynek</dc:creator>
  <cp:lastModifiedBy>Talášková Hana</cp:lastModifiedBy>
  <cp:lastPrinted>2012-06-27T11:30:47Z</cp:lastPrinted>
  <dcterms:created xsi:type="dcterms:W3CDTF">2009-04-24T12:50:08Z</dcterms:created>
  <dcterms:modified xsi:type="dcterms:W3CDTF">2012-06-27T11:30:48Z</dcterms:modified>
</cp:coreProperties>
</file>